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19440" windowHeight="8010" tabRatio="432"/>
  </bookViews>
  <sheets>
    <sheet name="MN" sheetId="1" r:id="rId1"/>
    <sheet name="MN (2)" sheetId="7" state="hidden" r:id="rId2"/>
    <sheet name="TiH (bang 2)" sheetId="2" r:id="rId3"/>
    <sheet name="TiH (bang 3)" sheetId="4" r:id="rId4"/>
    <sheet name="THCS (bang 4)" sheetId="3" r:id="rId5"/>
    <sheet name="THCS (bang 5)" sheetId="5" r:id="rId6"/>
    <sheet name="Sheet2" sheetId="6" state="hidden" r:id="rId7"/>
  </sheets>
  <definedNames>
    <definedName name="_xlnm.Print_Area" localSheetId="0">MN!$A$1:$N$49</definedName>
    <definedName name="_xlnm.Print_Titles" localSheetId="0">MN!$4:$5</definedName>
    <definedName name="_xlnm.Print_Titles" localSheetId="1">'MN (2)'!$3:$4</definedName>
  </definedNames>
  <calcPr calcId="145621"/>
</workbook>
</file>

<file path=xl/calcChain.xml><?xml version="1.0" encoding="utf-8"?>
<calcChain xmlns="http://schemas.openxmlformats.org/spreadsheetml/2006/main">
  <c r="E24" i="1" l="1"/>
  <c r="F24" i="1"/>
  <c r="G24" i="1"/>
  <c r="H24" i="1"/>
  <c r="I24" i="1"/>
  <c r="J24" i="1"/>
  <c r="K24" i="1"/>
  <c r="L24" i="1"/>
  <c r="M24" i="1"/>
  <c r="N24" i="1"/>
  <c r="O24" i="1"/>
  <c r="D24" i="1"/>
  <c r="C24" i="1" l="1"/>
  <c r="C49" i="1" s="1"/>
  <c r="C48" i="1"/>
  <c r="D27" i="1"/>
  <c r="D28" i="1"/>
  <c r="D29" i="1"/>
  <c r="D30" i="1"/>
  <c r="D31" i="1"/>
  <c r="D32" i="1"/>
  <c r="D33" i="1"/>
  <c r="D34" i="1"/>
  <c r="D35" i="1"/>
  <c r="D36" i="1"/>
  <c r="D37" i="1"/>
  <c r="D38" i="1"/>
  <c r="D39" i="1"/>
  <c r="D40" i="1"/>
  <c r="D41" i="1"/>
  <c r="D42" i="1"/>
  <c r="D43" i="1"/>
  <c r="D44" i="1"/>
  <c r="D45" i="1"/>
  <c r="D46" i="1"/>
  <c r="D47" i="1"/>
  <c r="D26" i="1"/>
  <c r="AC34" i="1"/>
  <c r="Y34" i="1"/>
  <c r="D48" i="1" l="1"/>
  <c r="E48" i="1"/>
  <c r="F48" i="1"/>
  <c r="F49" i="1" s="1"/>
  <c r="G48" i="1"/>
  <c r="G49" i="1" s="1"/>
  <c r="H48" i="1"/>
  <c r="I48" i="1"/>
  <c r="I49" i="1" s="1"/>
  <c r="J48" i="1"/>
  <c r="K48" i="1"/>
  <c r="K49" i="1" s="1"/>
  <c r="L48" i="1"/>
  <c r="M48" i="1"/>
  <c r="N48" i="1"/>
  <c r="N49" i="1" s="1"/>
  <c r="P24" i="1"/>
  <c r="Q24" i="1"/>
  <c r="R24" i="1"/>
  <c r="S24" i="1"/>
  <c r="T24" i="1"/>
  <c r="U24" i="1"/>
  <c r="V24" i="1"/>
  <c r="W24" i="1"/>
  <c r="X24" i="1"/>
  <c r="Z24" i="1"/>
  <c r="AA24" i="1"/>
  <c r="AB24" i="1"/>
  <c r="AD24" i="1"/>
  <c r="AE24" i="1"/>
  <c r="AF24" i="1"/>
  <c r="AG24" i="1"/>
  <c r="AH24" i="1"/>
  <c r="AI24" i="1"/>
  <c r="H49" i="1" l="1"/>
  <c r="J49" i="1"/>
  <c r="L49" i="1"/>
  <c r="M49" i="1"/>
  <c r="E49" i="1"/>
  <c r="B24" i="1"/>
  <c r="AK23" i="1" s="1"/>
  <c r="D49" i="1"/>
  <c r="F11" i="2"/>
  <c r="F12" i="2"/>
  <c r="F13" i="2"/>
  <c r="F14" i="2"/>
  <c r="F15" i="2"/>
  <c r="F16" i="2"/>
  <c r="F17" i="2"/>
  <c r="F18" i="2"/>
  <c r="F19" i="2"/>
  <c r="F20" i="2"/>
  <c r="F21" i="2"/>
  <c r="F22" i="2"/>
  <c r="F23" i="2"/>
  <c r="F24" i="2"/>
  <c r="F25" i="2"/>
  <c r="F26" i="2"/>
  <c r="F27" i="2"/>
  <c r="F8" i="2"/>
  <c r="F9" i="2"/>
  <c r="F10" i="2"/>
  <c r="F7" i="2"/>
  <c r="E28" i="2"/>
  <c r="L9" i="3"/>
  <c r="D17" i="4" l="1"/>
  <c r="D37" i="4"/>
  <c r="R23" i="2"/>
  <c r="S8" i="2"/>
  <c r="S9" i="2"/>
  <c r="S10" i="2"/>
  <c r="S11" i="2"/>
  <c r="S12" i="2"/>
  <c r="S13" i="2"/>
  <c r="S14" i="2"/>
  <c r="S15" i="2"/>
  <c r="S16" i="2"/>
  <c r="S17" i="2"/>
  <c r="S18" i="2"/>
  <c r="S19" i="2"/>
  <c r="S20" i="2"/>
  <c r="S21" i="2"/>
  <c r="S22" i="2"/>
  <c r="S23" i="2"/>
  <c r="S24" i="2"/>
  <c r="S25" i="2"/>
  <c r="S26" i="2"/>
  <c r="S27" i="2"/>
  <c r="S7" i="2"/>
  <c r="R7" i="2"/>
  <c r="R8" i="2"/>
  <c r="R9" i="2"/>
  <c r="R10" i="2"/>
  <c r="R11" i="2"/>
  <c r="R13" i="2"/>
  <c r="R15" i="2"/>
  <c r="R17" i="2"/>
  <c r="R19" i="2"/>
  <c r="R20" i="2"/>
  <c r="R21" i="2"/>
  <c r="R24" i="2"/>
  <c r="R25" i="2"/>
  <c r="T22" i="2"/>
  <c r="T21" i="2"/>
  <c r="T14" i="2"/>
  <c r="Y9" i="2"/>
  <c r="Y10" i="2"/>
  <c r="Y11" i="2"/>
  <c r="Y12" i="2"/>
  <c r="Y13" i="2"/>
  <c r="Y14" i="2"/>
  <c r="Y15" i="2"/>
  <c r="Y16" i="2"/>
  <c r="Y17" i="2"/>
  <c r="Y18" i="2"/>
  <c r="Y19" i="2"/>
  <c r="Y20" i="2"/>
  <c r="Y21" i="2"/>
  <c r="Y22" i="2"/>
  <c r="Y8" i="2"/>
  <c r="O8" i="2"/>
  <c r="G15" i="2"/>
  <c r="O15" i="2" s="1"/>
  <c r="G17" i="2"/>
  <c r="O17" i="2" s="1"/>
  <c r="G20" i="2"/>
  <c r="O20" i="2" s="1"/>
  <c r="G23" i="2"/>
  <c r="O23" i="2" s="1"/>
  <c r="G24" i="2"/>
  <c r="O24" i="2" s="1"/>
  <c r="G25" i="2"/>
  <c r="O25" i="2" s="1"/>
  <c r="G27" i="2"/>
  <c r="O27" i="2" s="1"/>
  <c r="G9" i="2"/>
  <c r="O9" i="2" s="1"/>
  <c r="G10" i="2"/>
  <c r="O10" i="2" s="1"/>
  <c r="G11" i="2"/>
  <c r="O11" i="2" s="1"/>
  <c r="G7" i="2"/>
  <c r="D5" i="5"/>
  <c r="L8" i="3"/>
  <c r="L10" i="3"/>
  <c r="L11" i="3"/>
  <c r="L12" i="3"/>
  <c r="L7" i="3"/>
  <c r="L14" i="3" s="1"/>
  <c r="E9" i="3"/>
  <c r="E10" i="3"/>
  <c r="E11" i="3"/>
  <c r="E12" i="3"/>
  <c r="E8" i="3"/>
  <c r="E7" i="3"/>
  <c r="D29" i="3"/>
  <c r="D30" i="3" s="1"/>
  <c r="D27" i="3"/>
  <c r="D26" i="3"/>
  <c r="C25" i="3"/>
  <c r="Y23" i="2" l="1"/>
  <c r="R28" i="2"/>
  <c r="T11" i="2"/>
  <c r="S28" i="2"/>
  <c r="W8" i="3"/>
  <c r="W9" i="3"/>
  <c r="W10" i="3"/>
  <c r="W11" i="3"/>
  <c r="W12" i="3"/>
  <c r="W7" i="3"/>
  <c r="Y13" i="3"/>
  <c r="S14" i="3"/>
  <c r="R14" i="3"/>
  <c r="W13" i="3" l="1"/>
  <c r="R15" i="3"/>
  <c r="O7" i="2" l="1"/>
  <c r="D27" i="4" l="1"/>
  <c r="D28" i="4"/>
  <c r="D30" i="4"/>
  <c r="D31" i="4"/>
  <c r="D36" i="4"/>
  <c r="D24" i="4"/>
  <c r="D16" i="4"/>
  <c r="D13" i="4"/>
  <c r="U16" i="2"/>
  <c r="AC15" i="3" l="1"/>
  <c r="AC11" i="3"/>
  <c r="AD9" i="3"/>
  <c r="D65" i="1" l="1"/>
  <c r="H41" i="3"/>
  <c r="L28" i="2" l="1"/>
  <c r="N46" i="7" l="1"/>
  <c r="M46" i="7"/>
  <c r="L46" i="7"/>
  <c r="K46" i="7"/>
  <c r="J46" i="7"/>
  <c r="I46" i="7"/>
  <c r="H46" i="7"/>
  <c r="G46" i="7"/>
  <c r="F46" i="7"/>
  <c r="E46" i="7"/>
  <c r="D46" i="7"/>
  <c r="D47" i="7" s="1"/>
  <c r="N23" i="7"/>
  <c r="M23" i="7"/>
  <c r="L23" i="7"/>
  <c r="K23" i="7"/>
  <c r="J23" i="7"/>
  <c r="I23" i="7"/>
  <c r="H23" i="7"/>
  <c r="G23" i="7"/>
  <c r="F23" i="7"/>
  <c r="E23" i="7"/>
  <c r="D23" i="7"/>
  <c r="B23" i="7"/>
  <c r="U8" i="2"/>
  <c r="U9" i="2"/>
  <c r="U10" i="2"/>
  <c r="U11" i="2"/>
  <c r="U12" i="2"/>
  <c r="U13" i="2"/>
  <c r="U14" i="2"/>
  <c r="U15" i="2"/>
  <c r="U17" i="2"/>
  <c r="U18" i="2"/>
  <c r="U19" i="2"/>
  <c r="U20" i="2"/>
  <c r="U21" i="2"/>
  <c r="U22" i="2"/>
  <c r="U23" i="2"/>
  <c r="U24" i="2"/>
  <c r="U25" i="2"/>
  <c r="U26" i="2"/>
  <c r="U27" i="2"/>
  <c r="H47" i="7" l="1"/>
  <c r="F47" i="7"/>
  <c r="J47" i="7"/>
  <c r="N47" i="7"/>
  <c r="E47" i="7"/>
  <c r="G47" i="7"/>
  <c r="I47" i="7"/>
  <c r="K47" i="7"/>
  <c r="M47" i="7"/>
  <c r="L47" i="7"/>
  <c r="Y17" i="1"/>
  <c r="AC8" i="1"/>
  <c r="AC9" i="1"/>
  <c r="AC10" i="1"/>
  <c r="AC11" i="1"/>
  <c r="AC12" i="1"/>
  <c r="AC13" i="1"/>
  <c r="AC14" i="1"/>
  <c r="AC15" i="1"/>
  <c r="AC16" i="1"/>
  <c r="AC17" i="1"/>
  <c r="AC18" i="1"/>
  <c r="AC19" i="1"/>
  <c r="AC20" i="1"/>
  <c r="AC21" i="1"/>
  <c r="AC22" i="1"/>
  <c r="AC23" i="1"/>
  <c r="AC25" i="1"/>
  <c r="AC26" i="1"/>
  <c r="AC27" i="1"/>
  <c r="AC28" i="1"/>
  <c r="AC29" i="1"/>
  <c r="AC30" i="1"/>
  <c r="AC31" i="1"/>
  <c r="AC32" i="1"/>
  <c r="AC33" i="1"/>
  <c r="AC35" i="1"/>
  <c r="AC36" i="1"/>
  <c r="AC37" i="1"/>
  <c r="AC38" i="1"/>
  <c r="AC39" i="1"/>
  <c r="AC40" i="1"/>
  <c r="AC41" i="1"/>
  <c r="AC42" i="1"/>
  <c r="AC43" i="1"/>
  <c r="AC44" i="1"/>
  <c r="AC45" i="1"/>
  <c r="AC46" i="1"/>
  <c r="AC47" i="1"/>
  <c r="AC7" i="1"/>
  <c r="V48" i="1"/>
  <c r="Y16" i="1"/>
  <c r="Y8" i="1"/>
  <c r="AB43" i="1"/>
  <c r="AB42" i="1"/>
  <c r="Y9" i="1"/>
  <c r="Y10" i="1"/>
  <c r="Y11" i="1"/>
  <c r="Y12" i="1"/>
  <c r="Y13" i="1"/>
  <c r="Y14" i="1"/>
  <c r="Y15" i="1"/>
  <c r="Y18" i="1"/>
  <c r="Y19" i="1"/>
  <c r="Y20" i="1"/>
  <c r="Y21" i="1"/>
  <c r="Y22" i="1"/>
  <c r="Y23" i="1"/>
  <c r="Y25" i="1"/>
  <c r="Y26" i="1"/>
  <c r="Y27" i="1"/>
  <c r="Y28" i="1"/>
  <c r="Y29" i="1"/>
  <c r="Y30" i="1"/>
  <c r="Y31" i="1"/>
  <c r="Y32" i="1"/>
  <c r="Y33" i="1"/>
  <c r="Y35" i="1"/>
  <c r="Y36" i="1"/>
  <c r="Y37" i="1"/>
  <c r="Y38" i="1"/>
  <c r="Y39" i="1"/>
  <c r="Y40" i="1"/>
  <c r="Y41" i="1"/>
  <c r="Y42" i="1"/>
  <c r="Y43" i="1"/>
  <c r="Y44" i="1"/>
  <c r="Y45" i="1"/>
  <c r="Y46" i="1"/>
  <c r="Y47" i="1"/>
  <c r="Y7" i="1"/>
  <c r="AC24" i="1" l="1"/>
  <c r="AC48" i="1" s="1"/>
  <c r="Y24" i="1"/>
  <c r="L61" i="1"/>
  <c r="D28" i="2" l="1"/>
  <c r="U7" i="2"/>
  <c r="C20" i="4"/>
  <c r="D14" i="3"/>
  <c r="G14" i="3"/>
  <c r="H14" i="3"/>
  <c r="I14" i="3"/>
  <c r="J14" i="3"/>
  <c r="E14" i="3"/>
  <c r="E10" i="5"/>
  <c r="C10" i="5"/>
  <c r="D21" i="5"/>
  <c r="E21" i="5"/>
  <c r="C21" i="5"/>
  <c r="D7" i="5"/>
  <c r="D8" i="5"/>
  <c r="D6" i="5"/>
  <c r="D4" i="5"/>
  <c r="D10" i="5" l="1"/>
  <c r="U5" i="2"/>
  <c r="C40" i="4"/>
  <c r="D15" i="4"/>
  <c r="D12" i="4"/>
  <c r="D11" i="4"/>
  <c r="D10" i="4"/>
  <c r="D8" i="4"/>
  <c r="D7" i="4"/>
  <c r="D6" i="4"/>
  <c r="D5" i="4"/>
  <c r="D20" i="4" l="1"/>
  <c r="E20" i="4" s="1"/>
  <c r="D40" i="4"/>
  <c r="E40" i="4" s="1"/>
  <c r="F28" i="2"/>
  <c r="J28" i="2"/>
  <c r="K28" i="2"/>
  <c r="M28" i="2"/>
  <c r="N28" i="2" l="1"/>
  <c r="I28" i="2" l="1"/>
  <c r="G26" i="2"/>
  <c r="O26" i="2" s="1"/>
  <c r="G13" i="2"/>
  <c r="G19" i="2"/>
  <c r="O19" i="2" s="1"/>
  <c r="G21" i="2"/>
  <c r="O21" i="2" s="1"/>
  <c r="G28" i="2" l="1"/>
  <c r="O13" i="2"/>
  <c r="O28" i="2"/>
</calcChain>
</file>

<file path=xl/sharedStrings.xml><?xml version="1.0" encoding="utf-8"?>
<sst xmlns="http://schemas.openxmlformats.org/spreadsheetml/2006/main" count="577" uniqueCount="235">
  <si>
    <t>Tên phường</t>
  </si>
  <si>
    <t>Tổng số trẻ trong phường (5 tuổi)</t>
  </si>
  <si>
    <t>Tên trường MG, MN</t>
  </si>
  <si>
    <t>Tổng số phòng học</t>
  </si>
  <si>
    <t>Nhóm trẻ</t>
  </si>
  <si>
    <t>Mầm</t>
  </si>
  <si>
    <t>Chồi</t>
  </si>
  <si>
    <t>Lá</t>
  </si>
  <si>
    <t>Trẻ từ 06 đến 18 tháng tuổi</t>
  </si>
  <si>
    <t>Tỷ lệ</t>
  </si>
  <si>
    <t>huy động trẻ 5 tuổi</t>
  </si>
  <si>
    <t>Nhóm</t>
  </si>
  <si>
    <t>Số trẻ</t>
  </si>
  <si>
    <t>Số lớp</t>
  </si>
  <si>
    <t>1. Công lập</t>
  </si>
  <si>
    <t>2. Ngoài công lập</t>
  </si>
  <si>
    <t>Mẫu phụ lục 2: Bảng số liệu chỉ tiêu cụ thể từng phường, trường tiểu học</t>
  </si>
  <si>
    <t>Tên trường TiH</t>
  </si>
  <si>
    <t>Tên phường, khu phố</t>
  </si>
  <si>
    <t>Tổng số trẻ 6 tuổi</t>
  </si>
  <si>
    <t>Khả năng nhận</t>
  </si>
  <si>
    <t>Chỉ tiêu nhận</t>
  </si>
  <si>
    <t>Tỷ lệ huy động</t>
  </si>
  <si>
    <t>Tổng số lớp</t>
  </si>
  <si>
    <t>Số HS/ lớp</t>
  </si>
  <si>
    <t>Thường trú</t>
  </si>
  <si>
    <t>Tạm trú</t>
  </si>
  <si>
    <t>Học 1 buổi</t>
  </si>
  <si>
    <t>Học 2 buổi</t>
  </si>
  <si>
    <t>Tăng cường ngoại ngữ</t>
  </si>
  <si>
    <t>Bán trú</t>
  </si>
  <si>
    <t>Tổng cộng</t>
  </si>
  <si>
    <t>Trường tiểu học</t>
  </si>
  <si>
    <t>Sĩ số lớp</t>
  </si>
  <si>
    <t>Ghi chú</t>
  </si>
  <si>
    <t>(Ghi cụ thể ngoại ngữ tăng cường)</t>
  </si>
  <si>
    <t>Tổng số</t>
  </si>
  <si>
    <t>Mẫu phụ lục 4: Bảng số liệu chỉ tiêu cụ thể từng phường, trường trung học cơ sở.</t>
  </si>
  <si>
    <t>Trường trung học cơ sở</t>
  </si>
  <si>
    <t>Mẫu phụ lục 5b: Bảng số liệu chỉ tiêu cụ thể lớp theo Đề án “Dạy và học các môn Toán, Khoa học và tiếng Anh tích hợp chương trình Anh và Việt Nam” trường trung học cơ sở (nếu có)</t>
  </si>
  <si>
    <t xml:space="preserve">Mẫu phụ lục 1: Bảng số liệu chỉ tiêu cụ thể từng nhóm trẻ, lớp mầm, chồi và lá </t>
  </si>
  <si>
    <t>Nguyễn Huệ 1</t>
  </si>
  <si>
    <t>Đoàn Thị Điểm</t>
  </si>
  <si>
    <t>Nguyễn Huệ 3</t>
  </si>
  <si>
    <t>Vĩnh Hội</t>
  </si>
  <si>
    <t>Lý Nhơn</t>
  </si>
  <si>
    <t>Nguyễn Văn Trỗi</t>
  </si>
  <si>
    <t>Đặng Trần Côn</t>
  </si>
  <si>
    <t>Bạch Đằng</t>
  </si>
  <si>
    <t>Bến Cảng</t>
  </si>
  <si>
    <t>Xóm Chiếu</t>
  </si>
  <si>
    <t>Tăng Bạt Hổ B</t>
  </si>
  <si>
    <t>Nguyễn Trường Tộ</t>
  </si>
  <si>
    <t>Khánh Hội B</t>
  </si>
  <si>
    <t>Đống Đa</t>
  </si>
  <si>
    <t>CL</t>
  </si>
  <si>
    <t>Anh Việt Mỹ</t>
  </si>
  <si>
    <t>NCL</t>
  </si>
  <si>
    <t>VHVL1/6</t>
  </si>
  <si>
    <t>P1</t>
  </si>
  <si>
    <t>P2</t>
  </si>
  <si>
    <t>P3</t>
  </si>
  <si>
    <t>P4</t>
  </si>
  <si>
    <t>P5</t>
  </si>
  <si>
    <t>P6</t>
  </si>
  <si>
    <t>P8</t>
  </si>
  <si>
    <t>P9</t>
  </si>
  <si>
    <t>P12</t>
  </si>
  <si>
    <t>P13</t>
  </si>
  <si>
    <t>P14</t>
  </si>
  <si>
    <t>P15</t>
  </si>
  <si>
    <t>P16</t>
  </si>
  <si>
    <t>P18</t>
  </si>
  <si>
    <t>Loại hình (Công lập/Ngoài công lập)</t>
  </si>
  <si>
    <t>Số lớp tăng cường</t>
  </si>
  <si>
    <t>Số học sinh</t>
  </si>
  <si>
    <t>Loại hình (Công lập/ Ngoài công lập)</t>
  </si>
  <si>
    <t>Số lớp thực hiện chương trình</t>
  </si>
  <si>
    <t>Mẫu phụ lục 3b: Bảng số liệu chỉ tiêu cụ thể lớp theo Đề án 
“Dạy và học các môn Toán, Khoa học và tiếng Anh tích hợp chương trình Anh và Việt Nam” trường tiểu học (nếu có)</t>
  </si>
  <si>
    <t>Nguyễn Huệ</t>
  </si>
  <si>
    <t>Quang Trung</t>
  </si>
  <si>
    <t>Vân Đồn</t>
  </si>
  <si>
    <t>Tăng Bạt Hổ A</t>
  </si>
  <si>
    <t>Khánh Hội A</t>
  </si>
  <si>
    <t>Chi Lăng</t>
  </si>
  <si>
    <t>Ghi chú (Ghi cụ thể ngoại ngữ tăng cường)</t>
  </si>
  <si>
    <t>Phường (Khu phố)</t>
  </si>
  <si>
    <t>Mẫu phụ lục 5a: Bảng số liệu chỉ tiêu cụ thể lớp tăng cường ngoại ngữ 
trường trung học cơ sở (nếu có)</t>
  </si>
  <si>
    <t>P1, 2, 5 6</t>
  </si>
  <si>
    <t>Toàn quận</t>
  </si>
  <si>
    <t>P10</t>
  </si>
  <si>
    <t>Nguyễn Văn Trỗi</t>
  </si>
  <si>
    <t>Trường Vừa học vừa làm 1/6</t>
  </si>
  <si>
    <t>Mầm non 2</t>
  </si>
  <si>
    <t>Mầm non 3</t>
  </si>
  <si>
    <t>Mầm non 6</t>
  </si>
  <si>
    <t>Mầm non 8</t>
  </si>
  <si>
    <t>Mầm non 9</t>
  </si>
  <si>
    <t>Mầm non 10</t>
  </si>
  <si>
    <t>Mầm non 12</t>
  </si>
  <si>
    <t>Sao Mai 12</t>
  </si>
  <si>
    <t>Sao Mai 13</t>
  </si>
  <si>
    <t>Mầm non 14</t>
  </si>
  <si>
    <t>Mầm non 15</t>
  </si>
  <si>
    <t>Tuổi Xanh 16</t>
  </si>
  <si>
    <t>Mầm non 18</t>
  </si>
  <si>
    <t>MN Cảng</t>
  </si>
  <si>
    <t>Khánh Hội</t>
  </si>
  <si>
    <t>Việt Mỹ</t>
  </si>
  <si>
    <t>Chú Gấu Nhỏ</t>
  </si>
  <si>
    <t>Savio</t>
  </si>
  <si>
    <t>Ngôi Nhà Ong</t>
  </si>
  <si>
    <t>Tuổi Xanh 3</t>
  </si>
  <si>
    <t>Họa Mi</t>
  </si>
  <si>
    <t>Vàng Anh</t>
  </si>
  <si>
    <t>Thiên Ân</t>
  </si>
  <si>
    <t>Nhóm Baby</t>
  </si>
  <si>
    <t>Lớp Baby</t>
  </si>
  <si>
    <t>Nhóm Sơn Ca</t>
  </si>
  <si>
    <t>Lớp Sơn Ca</t>
  </si>
  <si>
    <t>Tuổi Thơ 4</t>
  </si>
  <si>
    <t>Tuổi Nggọc</t>
  </si>
  <si>
    <t>Thiên Thần Nhỏ</t>
  </si>
  <si>
    <t>Thiên Tài Nhỏ</t>
  </si>
  <si>
    <t>Rosa</t>
  </si>
  <si>
    <t>nhóm P 14</t>
  </si>
  <si>
    <t>ABC</t>
  </si>
  <si>
    <t>Mầm non NTT</t>
  </si>
  <si>
    <t>Cộng:</t>
  </si>
  <si>
    <t>TC:</t>
  </si>
  <si>
    <t>Mầm non Cảng</t>
  </si>
  <si>
    <t>Lớp Sơn ca</t>
  </si>
  <si>
    <t>Tuổi Ngọc</t>
  </si>
  <si>
    <t>Nhóm P 14</t>
  </si>
  <si>
    <t>Phường</t>
  </si>
  <si>
    <t>Cộng</t>
  </si>
  <si>
    <t>Lớp 5</t>
  </si>
  <si>
    <t>Vừa học vừa làm 1/6</t>
  </si>
  <si>
    <t>L5</t>
  </si>
  <si>
    <t>Tiếng Anh tích hợp</t>
  </si>
  <si>
    <t xml:space="preserve">Tiếng Anh Đề án </t>
  </si>
  <si>
    <t>2b</t>
  </si>
  <si>
    <t>cl</t>
  </si>
  <si>
    <t>lop 6 Qt</t>
  </si>
  <si>
    <t>TTHN lop 9</t>
  </si>
  <si>
    <t>Tthuc</t>
  </si>
  <si>
    <t>T9 lop la</t>
  </si>
  <si>
    <t xml:space="preserve"> Tiếng Anh tích hợp</t>
  </si>
  <si>
    <t>(1)</t>
  </si>
  <si>
    <t>(2)</t>
  </si>
  <si>
    <t>(3)</t>
  </si>
  <si>
    <t>(4)</t>
  </si>
  <si>
    <t>(5)</t>
  </si>
  <si>
    <t>(6)</t>
  </si>
  <si>
    <t>(7)</t>
  </si>
  <si>
    <t>(8)</t>
  </si>
  <si>
    <t>(9)</t>
  </si>
  <si>
    <t>(10)</t>
  </si>
  <si>
    <t>(12)</t>
  </si>
  <si>
    <t>(13)</t>
  </si>
  <si>
    <t>(14)</t>
  </si>
  <si>
    <t>(15)</t>
  </si>
  <si>
    <t>(16)</t>
  </si>
  <si>
    <t>- Dân số của Phường = (4) + (5)</t>
  </si>
  <si>
    <t>Tổng số HS (khả năng nhận)</t>
  </si>
  <si>
    <t>- Số học sinh có khả năng học bán trú (14) = (9) + (13) * (7)</t>
  </si>
  <si>
    <t>P8 (tổ 1-34), tạm trú P9</t>
  </si>
  <si>
    <t>P8 (tổ 35-hết)</t>
  </si>
  <si>
    <t>Lớp thường</t>
  </si>
  <si>
    <t>TCTA</t>
  </si>
  <si>
    <t>- Cột (14) là con số cộng của từng trường dựa theo danh sách (không có học tiếng anh tăng cường</t>
  </si>
  <si>
    <t>P1, 2, 9</t>
  </si>
  <si>
    <t>P3, 4, 5, 6</t>
  </si>
  <si>
    <t>P14, 15, 16 (1-19)</t>
  </si>
  <si>
    <t>- Cột (15) là con số dự kiến tuyển số học sinh lớp TATC, chưa chính xác phải chờ tuyển xong Vân Đồn</t>
  </si>
  <si>
    <t>P16(20-55), 18, 8, 10, Quận khac</t>
  </si>
  <si>
    <t>TCTA cộng theo danh sách</t>
  </si>
  <si>
    <t>Dự kiến số lớp của trường</t>
  </si>
  <si>
    <t>Tổng số học sinh hoàn thành chương trình tiểu học</t>
  </si>
  <si>
    <t>Tổng số HS có khả năng tuyển vào lớp 6</t>
  </si>
  <si>
    <t>Bình quân số HS lớp</t>
  </si>
  <si>
    <t>P3, 4, 8</t>
  </si>
  <si>
    <t>Học sinh Lớp 6 phổ cập được học tại trường THCS Nguyễn Huệ và Chi Lăng</t>
  </si>
  <si>
    <t xml:space="preserve"> tự nguyện của phụ huynh và trình độ tiếng Anh của học sinh đạt yêu cầu theo quy định.</t>
  </si>
  <si>
    <t>- Riêng Trường THCS Vân Đồn có mở 01 lớp Tiếng Anh tích hợp với 35 học sinh trên tinh thần</t>
  </si>
  <si>
    <t>P16 số còn lại và tạm trú</t>
  </si>
  <si>
    <t>P15 (từ tổ 1-20)</t>
  </si>
  <si>
    <t>Loại hình</t>
  </si>
  <si>
    <t>P15 (từ tổ 21 đến hết)</t>
  </si>
  <si>
    <t>(Riêng Vân Đồn để chuẩn bị lộ trình xây dựng trường tiên tiến nên thu nhận lớp thường 40 học sinh)</t>
  </si>
  <si>
    <r>
      <t xml:space="preserve">- Tống số lớp có thể nhận </t>
    </r>
    <r>
      <rPr>
        <b/>
        <sz val="14"/>
        <rFont val="Times New Roman"/>
        <family val="1"/>
      </rPr>
      <t xml:space="preserve">(5) </t>
    </r>
    <r>
      <rPr>
        <sz val="14"/>
        <rFont val="Times New Roman"/>
        <family val="1"/>
      </rPr>
      <t>=</t>
    </r>
    <r>
      <rPr>
        <b/>
        <sz val="14"/>
        <rFont val="Times New Roman"/>
        <family val="1"/>
      </rPr>
      <t xml:space="preserve"> (7) </t>
    </r>
    <r>
      <rPr>
        <sz val="14"/>
        <rFont val="Times New Roman"/>
        <family val="1"/>
      </rPr>
      <t>+</t>
    </r>
    <r>
      <rPr>
        <b/>
        <sz val="14"/>
        <rFont val="Times New Roman"/>
        <family val="1"/>
      </rPr>
      <t xml:space="preserve"> (8)</t>
    </r>
    <r>
      <rPr>
        <sz val="14"/>
        <rFont val="Times New Roman"/>
        <family val="1"/>
      </rPr>
      <t xml:space="preserve"> (trong đó có luôn cả tăng cường ngoại ngữ và tích hợp).</t>
    </r>
  </si>
  <si>
    <r>
      <t xml:space="preserve">- Tổng học sinh trường có khả năng nhận:  Cột </t>
    </r>
    <r>
      <rPr>
        <b/>
        <sz val="14"/>
        <rFont val="Times New Roman"/>
        <family val="1"/>
      </rPr>
      <t>(13)</t>
    </r>
    <r>
      <rPr>
        <sz val="14"/>
        <rFont val="Times New Roman"/>
        <family val="1"/>
      </rPr>
      <t xml:space="preserve"> = (</t>
    </r>
    <r>
      <rPr>
        <b/>
        <sz val="14"/>
        <rFont val="Times New Roman"/>
        <family val="1"/>
      </rPr>
      <t xml:space="preserve">(7) </t>
    </r>
    <r>
      <rPr>
        <sz val="14"/>
        <rFont val="Times New Roman"/>
        <family val="1"/>
      </rPr>
      <t xml:space="preserve">+ </t>
    </r>
    <r>
      <rPr>
        <b/>
        <sz val="14"/>
        <rFont val="Times New Roman"/>
        <family val="1"/>
      </rPr>
      <t xml:space="preserve">(8) </t>
    </r>
    <r>
      <rPr>
        <sz val="14"/>
        <rFont val="Times New Roman"/>
        <family val="1"/>
      </rPr>
      <t>* 45 hs</t>
    </r>
    <r>
      <rPr>
        <b/>
        <sz val="14"/>
        <rFont val="Times New Roman"/>
        <family val="1"/>
      </rPr>
      <t>)</t>
    </r>
    <r>
      <rPr>
        <sz val="14"/>
        <rFont val="Times New Roman"/>
        <family val="1"/>
      </rPr>
      <t xml:space="preserve"> + (</t>
    </r>
    <r>
      <rPr>
        <b/>
        <sz val="14"/>
        <rFont val="Times New Roman"/>
        <family val="1"/>
      </rPr>
      <t xml:space="preserve">(9) </t>
    </r>
    <r>
      <rPr>
        <sz val="14"/>
        <rFont val="Times New Roman"/>
        <family val="1"/>
      </rPr>
      <t xml:space="preserve">+ </t>
    </r>
    <r>
      <rPr>
        <b/>
        <sz val="14"/>
        <rFont val="Times New Roman"/>
        <family val="1"/>
      </rPr>
      <t>(10)</t>
    </r>
    <r>
      <rPr>
        <sz val="14"/>
        <rFont val="Times New Roman"/>
        <family val="1"/>
      </rPr>
      <t xml:space="preserve"> * 35 hs).</t>
    </r>
  </si>
  <si>
    <t xml:space="preserve"> và sẽ có 185 em học sinh của các phường sẽ được tuyển vào trường THCS Vân Đồn.</t>
  </si>
  <si>
    <t>TS</t>
  </si>
  <si>
    <t>- Khả năng nhận học sinh của trường (16) = (7) * (8)</t>
  </si>
  <si>
    <t>- Khả năng nhận của các trường thấp hơn dân số: vì tính trên số học sinh chuẩn 45 hs /lớp, thực tế sẽ có tăng giảm.</t>
  </si>
  <si>
    <t>(17)</t>
  </si>
  <si>
    <t>- Khả năng tiếp nhận học sinh của một số trường thấp hoặc cao hơn dân số: vì tính trên số học sinh chuẩn 35 hs /lớp, thực tế sẽ có tăng giảm.</t>
  </si>
  <si>
    <t xml:space="preserve"> và sẽ có những trường hợp xin điều chuyển trường trong quận để phù hợp với điều kiện thực tế của từng gia đình.</t>
  </si>
  <si>
    <t>- Tống số lớp có thể nhận (7) = (9) + (10)  (trong đó có luôn cả tăng cường ngoại ngữ và tích hợp)</t>
  </si>
  <si>
    <t>Trẻ 5 tuổi đợt 1</t>
  </si>
  <si>
    <t>Trường MN Khánh Hội</t>
  </si>
  <si>
    <t>Trường MN Việt Mỹ</t>
  </si>
  <si>
    <t>Trường MN Chú Gấu Nhỏ</t>
  </si>
  <si>
    <t>Trường Mẫu Giáo Savio</t>
  </si>
  <si>
    <t>Lớp MG Tuổi Xanh 3</t>
  </si>
  <si>
    <t>Lớp MG Vàng Anh</t>
  </si>
  <si>
    <t>Lớp MG Baby</t>
  </si>
  <si>
    <t>Lớp MG Sơn Ca</t>
  </si>
  <si>
    <t>Lớp MG Tuổi Thơ 4</t>
  </si>
  <si>
    <t>Trường MN Ngôi Nhà Ong</t>
  </si>
  <si>
    <t>Nhóm trẻ Họa Mi</t>
  </si>
  <si>
    <t>Nhóm trẻ Thiên Ân</t>
  </si>
  <si>
    <t>Lớp MG Thiên Ân</t>
  </si>
  <si>
    <t>Nhóm trẻ Baby</t>
  </si>
  <si>
    <t>Nhóm trẻ Sơn Ca</t>
  </si>
  <si>
    <t>Nhóm trẻ Tuổi Ngọc</t>
  </si>
  <si>
    <t>Lớp MG Thiên Thần Nhỏ</t>
  </si>
  <si>
    <t>Nhóm Trẻ Thiên Tài Nhỏ</t>
  </si>
  <si>
    <t>Lớp MG Anh Việt Mỹ</t>
  </si>
  <si>
    <t>Lớp MG Rosa</t>
  </si>
  <si>
    <t>Nhóm trẻ Phường 14</t>
  </si>
  <si>
    <t>Lớp MG ABC</t>
  </si>
  <si>
    <t xml:space="preserve">- Ngoài ra trường Nguyễn Văn Trỗi có thêm 1 lớp Tiếng Anh tích hợp với 35 học sinh </t>
  </si>
  <si>
    <t xml:space="preserve"> trên tinh thần tự nguyện của phụ huynh.</t>
  </si>
  <si>
    <t>Tổng số trẻ trong phường 
(5 tuổi)</t>
  </si>
  <si>
    <t>P8 (C/c H2 - Thường trú)</t>
  </si>
  <si>
    <t>Thường trú P16 từ tổ 1-40</t>
  </si>
  <si>
    <t>Phường 16 (từ tổ 20 đến 55), 18, Quận khác</t>
  </si>
  <si>
    <t>Phường 9, 10, 12, 13,     P14 (từ tổ 1 đến tổ 25)</t>
  </si>
  <si>
    <t>Phường 14 (Từ tổ 26 đến 52), 15, 16 (từ tổ 1 đến 19)</t>
  </si>
  <si>
    <t xml:space="preserve">Thường trú P9 </t>
  </si>
  <si>
    <t xml:space="preserve">(Đính kèm Kế hoạch số:        /KH-UBND ngày       tháng      năm 2016 
của Ủy ban nhân dân Quận 4)
</t>
  </si>
  <si>
    <t>Mẫu phụ lục 3a: Bảng số liệu chỉ tiêu cụ thể lớp tăng cường ngoại ngữ trường tiểu học (nếu có)</t>
  </si>
  <si>
    <t>(Đính kèm Kế hoạch số:        /KH-UBND ngày       tháng      năm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</si>
</sst>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_(* #,##0_);_(* \(#,##0\);_(* &quot;-&quot;??_);_(@_)"/>
    <numFmt numFmtId="166" formatCode="0.0"/>
  </numFmts>
  <fonts count="27" x14ac:knownFonts="1">
    <font>
      <sz val="11"/>
      <color theme="1"/>
      <name val="Arial"/>
      <family val="2"/>
      <scheme val="minor"/>
    </font>
    <font>
      <b/>
      <sz val="11"/>
      <color theme="1"/>
      <name val="Times New Roman"/>
      <family val="1"/>
    </font>
    <font>
      <sz val="11"/>
      <color theme="1"/>
      <name val="Times New Roman"/>
      <family val="1"/>
    </font>
    <font>
      <sz val="14"/>
      <color theme="1"/>
      <name val="Times New Roman"/>
      <family val="1"/>
    </font>
    <font>
      <b/>
      <sz val="12"/>
      <color theme="1"/>
      <name val="Times New Roman"/>
      <family val="1"/>
    </font>
    <font>
      <sz val="12"/>
      <color theme="1"/>
      <name val="Times New Roman"/>
      <family val="1"/>
    </font>
    <font>
      <b/>
      <sz val="14"/>
      <color theme="1"/>
      <name val="Times New Roman"/>
      <family val="1"/>
    </font>
    <font>
      <sz val="11"/>
      <color theme="1"/>
      <name val="Arial"/>
      <family val="2"/>
      <scheme val="minor"/>
    </font>
    <font>
      <b/>
      <sz val="11"/>
      <color theme="1"/>
      <name val="Arial"/>
      <family val="2"/>
      <scheme val="minor"/>
    </font>
    <font>
      <sz val="10"/>
      <name val="Times New Roman"/>
      <family val="1"/>
      <charset val="163"/>
    </font>
    <font>
      <sz val="10"/>
      <name val="Times New Roman"/>
      <family val="1"/>
      <charset val="163"/>
      <scheme val="major"/>
    </font>
    <font>
      <b/>
      <sz val="11"/>
      <color rgb="FFFF0000"/>
      <name val="Times New Roman"/>
      <family val="1"/>
    </font>
    <font>
      <sz val="14"/>
      <name val="Times New Roman"/>
      <family val="1"/>
    </font>
    <font>
      <sz val="10"/>
      <name val="Times New Roman"/>
      <family val="1"/>
    </font>
    <font>
      <sz val="11"/>
      <name val="Times New Roman"/>
      <family val="1"/>
    </font>
    <font>
      <sz val="11"/>
      <name val="Arial"/>
      <family val="2"/>
      <scheme val="minor"/>
    </font>
    <font>
      <b/>
      <sz val="11"/>
      <name val="Times New Roman"/>
      <family val="1"/>
    </font>
    <font>
      <b/>
      <sz val="12"/>
      <name val="Times New Roman"/>
      <family val="1"/>
    </font>
    <font>
      <b/>
      <sz val="14"/>
      <name val="Times New Roman"/>
      <family val="1"/>
    </font>
    <font>
      <sz val="14"/>
      <name val="Arial"/>
      <family val="2"/>
      <scheme val="minor"/>
    </font>
    <font>
      <sz val="13"/>
      <name val="Times New Roman"/>
      <family val="1"/>
    </font>
    <font>
      <sz val="13"/>
      <name val="Arial"/>
      <family val="2"/>
      <scheme val="minor"/>
    </font>
    <font>
      <sz val="13"/>
      <color theme="1"/>
      <name val="Times New Roman"/>
      <family val="1"/>
    </font>
    <font>
      <sz val="14"/>
      <color rgb="FFFF0000"/>
      <name val="Times New Roman"/>
      <family val="1"/>
    </font>
    <font>
      <b/>
      <sz val="11"/>
      <name val="Arial"/>
      <family val="2"/>
      <scheme val="minor"/>
    </font>
    <font>
      <i/>
      <sz val="12"/>
      <name val="Times New Roman"/>
      <family val="1"/>
      <charset val="163"/>
    </font>
    <font>
      <sz val="14"/>
      <color theme="1"/>
      <name val="Times New Roman"/>
      <family val="1"/>
      <charset val="163"/>
    </font>
  </fonts>
  <fills count="2">
    <fill>
      <patternFill patternType="none"/>
    </fill>
    <fill>
      <patternFill patternType="gray125"/>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dotted">
        <color auto="1"/>
      </top>
      <bottom style="dotted">
        <color auto="1"/>
      </bottom>
      <diagonal/>
    </border>
    <border>
      <left style="thin">
        <color auto="1"/>
      </left>
      <right style="thin">
        <color auto="1"/>
      </right>
      <top/>
      <bottom style="dotted">
        <color auto="1"/>
      </bottom>
      <diagonal/>
    </border>
    <border>
      <left style="thin">
        <color auto="1"/>
      </left>
      <right/>
      <top style="dotted">
        <color auto="1"/>
      </top>
      <bottom style="dotted">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dotted">
        <color auto="1"/>
      </top>
      <bottom/>
      <diagonal/>
    </border>
    <border>
      <left style="thin">
        <color auto="1"/>
      </left>
      <right style="thin">
        <color auto="1"/>
      </right>
      <top/>
      <bottom/>
      <diagonal/>
    </border>
    <border>
      <left/>
      <right/>
      <top/>
      <bottom style="thin">
        <color auto="1"/>
      </bottom>
      <diagonal/>
    </border>
    <border>
      <left style="thin">
        <color rgb="FF000000"/>
      </left>
      <right style="thin">
        <color rgb="FF000000"/>
      </right>
      <top style="thin">
        <color rgb="FF000000"/>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style="thin">
        <color rgb="FF000000"/>
      </bottom>
      <diagonal/>
    </border>
    <border>
      <left style="thin">
        <color indexed="64"/>
      </left>
      <right style="thin">
        <color indexed="64"/>
      </right>
      <top style="dotted">
        <color indexed="64"/>
      </top>
      <bottom style="thin">
        <color indexed="64"/>
      </bottom>
      <diagonal/>
    </border>
    <border>
      <left style="thin">
        <color auto="1"/>
      </left>
      <right style="thin">
        <color auto="1"/>
      </right>
      <top style="thin">
        <color auto="1"/>
      </top>
      <bottom style="dotted">
        <color auto="1"/>
      </bottom>
      <diagonal/>
    </border>
    <border>
      <left style="thin">
        <color auto="1"/>
      </left>
      <right/>
      <top/>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dotted">
        <color auto="1"/>
      </bottom>
      <diagonal/>
    </border>
    <border>
      <left/>
      <right style="thin">
        <color auto="1"/>
      </right>
      <top style="dotted">
        <color auto="1"/>
      </top>
      <bottom style="dotted">
        <color auto="1"/>
      </bottom>
      <diagonal/>
    </border>
    <border>
      <left/>
      <right style="thin">
        <color auto="1"/>
      </right>
      <top style="dotted">
        <color auto="1"/>
      </top>
      <bottom/>
      <diagonal/>
    </border>
    <border>
      <left style="thin">
        <color rgb="FF000000"/>
      </left>
      <right/>
      <top/>
      <bottom/>
      <diagonal/>
    </border>
    <border>
      <left/>
      <right style="thin">
        <color rgb="FF000000"/>
      </right>
      <top/>
      <bottom/>
      <diagonal/>
    </border>
  </borders>
  <cellStyleXfs count="2">
    <xf numFmtId="0" fontId="0" fillId="0" borderId="0"/>
    <xf numFmtId="164" fontId="7" fillId="0" borderId="0" applyFont="0" applyFill="0" applyBorder="0" applyAlignment="0" applyProtection="0"/>
  </cellStyleXfs>
  <cellXfs count="181">
    <xf numFmtId="0" fontId="0" fillId="0" borderId="0" xfId="0"/>
    <xf numFmtId="0" fontId="3" fillId="0" borderId="0" xfId="0" applyFont="1" applyAlignment="1">
      <alignment horizontal="left" vertical="center" indent="4"/>
    </xf>
    <xf numFmtId="0" fontId="6" fillId="0" borderId="0" xfId="0" applyFont="1" applyAlignment="1">
      <alignment horizontal="left" vertical="center"/>
    </xf>
    <xf numFmtId="0" fontId="0" fillId="0" borderId="0" xfId="0" applyBorder="1"/>
    <xf numFmtId="0" fontId="3" fillId="0" borderId="0" xfId="0" applyFont="1" applyBorder="1" applyAlignment="1">
      <alignment vertical="center"/>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4" fillId="0" borderId="0" xfId="0" applyFont="1" applyBorder="1" applyAlignment="1">
      <alignment vertical="center" wrapText="1"/>
    </xf>
    <xf numFmtId="0" fontId="2" fillId="0" borderId="3"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1" xfId="0" applyFont="1" applyBorder="1" applyAlignment="1">
      <alignment horizontal="left" vertical="center" wrapText="1"/>
    </xf>
    <xf numFmtId="0" fontId="2" fillId="0" borderId="4" xfId="0" applyFont="1" applyBorder="1" applyAlignment="1">
      <alignment horizontal="left" vertical="center"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5"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5" fillId="0" borderId="12" xfId="0" applyFont="1"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11" xfId="0" applyFont="1" applyBorder="1" applyAlignment="1">
      <alignment vertical="center" wrapText="1"/>
    </xf>
    <xf numFmtId="0" fontId="1" fillId="0" borderId="2" xfId="0" applyFont="1" applyBorder="1" applyAlignment="1">
      <alignment vertical="center" wrapText="1"/>
    </xf>
    <xf numFmtId="0" fontId="2" fillId="0" borderId="15" xfId="0" applyFont="1" applyBorder="1" applyAlignment="1">
      <alignment horizontal="center" vertical="center" wrapText="1"/>
    </xf>
    <xf numFmtId="0" fontId="8" fillId="0" borderId="0" xfId="0" applyFont="1"/>
    <xf numFmtId="0" fontId="2" fillId="0" borderId="14"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10" fillId="0" borderId="15" xfId="0" applyFont="1" applyBorder="1" applyAlignment="1">
      <alignment horizontal="center"/>
    </xf>
    <xf numFmtId="0" fontId="9" fillId="0" borderId="15" xfId="0" applyFont="1" applyBorder="1" applyAlignment="1">
      <alignment horizontal="center"/>
    </xf>
    <xf numFmtId="0" fontId="2" fillId="0" borderId="16" xfId="0" applyFont="1" applyBorder="1" applyAlignment="1">
      <alignment horizontal="center" vertical="center" wrapText="1"/>
    </xf>
    <xf numFmtId="9" fontId="2" fillId="0" borderId="14" xfId="0" applyNumberFormat="1" applyFont="1" applyBorder="1" applyAlignment="1">
      <alignment horizontal="center" vertical="center" wrapText="1"/>
    </xf>
    <xf numFmtId="9" fontId="2" fillId="0" borderId="15"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0" fillId="0" borderId="14" xfId="0" applyBorder="1"/>
    <xf numFmtId="0" fontId="0" fillId="0" borderId="15" xfId="0" applyBorder="1"/>
    <xf numFmtId="0" fontId="10" fillId="0" borderId="16" xfId="0" applyFont="1" applyBorder="1" applyAlignment="1">
      <alignment horizontal="center"/>
    </xf>
    <xf numFmtId="9" fontId="2" fillId="0" borderId="16"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3" fillId="0" borderId="2" xfId="0" applyFont="1" applyBorder="1" applyAlignment="1">
      <alignment horizontal="center" vertical="center"/>
    </xf>
    <xf numFmtId="0" fontId="12" fillId="0" borderId="2" xfId="0" applyNumberFormat="1" applyFont="1" applyBorder="1" applyAlignment="1">
      <alignment horizontal="center" vertical="center"/>
    </xf>
    <xf numFmtId="0" fontId="12" fillId="0" borderId="4" xfId="0" applyNumberFormat="1" applyFont="1" applyBorder="1" applyAlignment="1">
      <alignment horizontal="center" vertical="center"/>
    </xf>
    <xf numFmtId="0" fontId="12" fillId="0" borderId="3" xfId="0" applyNumberFormat="1" applyFont="1" applyBorder="1" applyAlignment="1">
      <alignment horizontal="center" vertical="center"/>
    </xf>
    <xf numFmtId="0" fontId="12" fillId="0" borderId="17" xfId="0" applyNumberFormat="1" applyFont="1" applyBorder="1" applyAlignment="1">
      <alignment horizontal="center" vertical="center"/>
    </xf>
    <xf numFmtId="0" fontId="2" fillId="0" borderId="0" xfId="0" applyFont="1" applyBorder="1"/>
    <xf numFmtId="0" fontId="14" fillId="0" borderId="3" xfId="0" applyFont="1" applyBorder="1" applyAlignment="1">
      <alignment vertical="center" wrapText="1"/>
    </xf>
    <xf numFmtId="0" fontId="14" fillId="0" borderId="18" xfId="0" applyFont="1" applyBorder="1" applyAlignment="1">
      <alignment vertical="center" wrapText="1"/>
    </xf>
    <xf numFmtId="0" fontId="1" fillId="0" borderId="2" xfId="0" applyFont="1" applyBorder="1" applyAlignment="1">
      <alignment horizontal="center" vertical="center" wrapText="1"/>
    </xf>
    <xf numFmtId="0" fontId="15" fillId="0" borderId="0" xfId="0" applyFont="1" applyBorder="1"/>
    <xf numFmtId="0" fontId="16" fillId="0" borderId="0"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2" xfId="0" quotePrefix="1" applyNumberFormat="1" applyFont="1" applyBorder="1" applyAlignment="1">
      <alignment horizontal="center" vertical="center" wrapText="1"/>
    </xf>
    <xf numFmtId="0" fontId="16" fillId="0" borderId="0" xfId="0" quotePrefix="1" applyNumberFormat="1" applyFont="1" applyBorder="1" applyAlignment="1">
      <alignment horizontal="center" vertical="center" wrapText="1"/>
    </xf>
    <xf numFmtId="0" fontId="16" fillId="0" borderId="7" xfId="0" quotePrefix="1" applyNumberFormat="1" applyFont="1" applyBorder="1" applyAlignment="1">
      <alignment horizontal="center" vertical="center" wrapText="1"/>
    </xf>
    <xf numFmtId="0" fontId="14" fillId="0" borderId="0" xfId="0" applyFont="1" applyBorder="1" applyAlignment="1">
      <alignment vertical="center" wrapText="1"/>
    </xf>
    <xf numFmtId="0" fontId="14" fillId="0" borderId="22" xfId="0" applyFont="1" applyBorder="1" applyAlignment="1">
      <alignment vertical="center" wrapText="1"/>
    </xf>
    <xf numFmtId="0" fontId="16" fillId="0" borderId="2" xfId="0" applyFont="1" applyBorder="1" applyAlignment="1">
      <alignment vertical="center" wrapText="1"/>
    </xf>
    <xf numFmtId="0" fontId="14" fillId="0" borderId="23" xfId="0" applyFont="1" applyBorder="1" applyAlignment="1">
      <alignment vertical="center" wrapText="1"/>
    </xf>
    <xf numFmtId="0" fontId="16" fillId="0" borderId="0" xfId="0" applyFont="1" applyBorder="1" applyAlignment="1">
      <alignment vertical="center" wrapText="1"/>
    </xf>
    <xf numFmtId="0" fontId="16" fillId="0" borderId="7" xfId="0" applyFont="1" applyBorder="1" applyAlignment="1">
      <alignment vertical="center" wrapText="1"/>
    </xf>
    <xf numFmtId="0" fontId="17" fillId="0" borderId="0" xfId="0" applyFont="1" applyBorder="1" applyAlignment="1">
      <alignment vertical="center" wrapText="1"/>
    </xf>
    <xf numFmtId="2" fontId="16" fillId="0" borderId="0" xfId="0" applyNumberFormat="1" applyFont="1" applyBorder="1" applyAlignment="1">
      <alignment vertical="center" wrapText="1"/>
    </xf>
    <xf numFmtId="0" fontId="15" fillId="0" borderId="0" xfId="0" applyFont="1" applyFill="1" applyBorder="1"/>
    <xf numFmtId="49" fontId="14" fillId="0" borderId="0" xfId="0" quotePrefix="1" applyNumberFormat="1" applyFont="1" applyBorder="1" applyAlignment="1">
      <alignment vertical="center" wrapText="1"/>
    </xf>
    <xf numFmtId="0" fontId="14" fillId="0" borderId="0" xfId="0" quotePrefix="1" applyFont="1" applyBorder="1" applyAlignment="1">
      <alignment vertical="center" wrapText="1"/>
    </xf>
    <xf numFmtId="0" fontId="14" fillId="0" borderId="0" xfId="0" quotePrefix="1" applyNumberFormat="1" applyFont="1" applyBorder="1" applyAlignment="1">
      <alignment vertical="center"/>
    </xf>
    <xf numFmtId="0" fontId="12" fillId="0" borderId="0" xfId="0" quotePrefix="1" applyNumberFormat="1" applyFont="1" applyBorder="1" applyAlignment="1">
      <alignment horizontal="left" vertical="center"/>
    </xf>
    <xf numFmtId="0" fontId="18" fillId="0" borderId="0" xfId="0" applyFont="1" applyBorder="1" applyAlignment="1">
      <alignment vertical="center" wrapText="1"/>
    </xf>
    <xf numFmtId="0" fontId="19" fillId="0" borderId="0" xfId="0" applyFont="1" applyBorder="1"/>
    <xf numFmtId="0" fontId="12" fillId="0" borderId="0" xfId="0" quotePrefix="1" applyNumberFormat="1" applyFont="1" applyBorder="1" applyAlignment="1">
      <alignment vertical="center"/>
    </xf>
    <xf numFmtId="0" fontId="20" fillId="0" borderId="0" xfId="0" quotePrefix="1" applyNumberFormat="1" applyFont="1" applyBorder="1" applyAlignment="1">
      <alignment horizontal="left" vertical="center"/>
    </xf>
    <xf numFmtId="0" fontId="21" fillId="0" borderId="0" xfId="0" applyFont="1" applyBorder="1"/>
    <xf numFmtId="49" fontId="20" fillId="0" borderId="0" xfId="0" quotePrefix="1" applyNumberFormat="1" applyFont="1" applyBorder="1" applyAlignment="1">
      <alignment vertical="center" wrapText="1"/>
    </xf>
    <xf numFmtId="0" fontId="20" fillId="0" borderId="0" xfId="0" quotePrefix="1" applyFont="1" applyBorder="1" applyAlignment="1">
      <alignment vertical="center" wrapText="1"/>
    </xf>
    <xf numFmtId="0" fontId="18" fillId="0" borderId="0" xfId="0" applyFont="1" applyBorder="1" applyAlignment="1">
      <alignment horizontal="left" vertical="center" indent="4"/>
    </xf>
    <xf numFmtId="0" fontId="14" fillId="0" borderId="11" xfId="0" applyFont="1" applyBorder="1" applyAlignment="1">
      <alignment vertical="center" wrapText="1"/>
    </xf>
    <xf numFmtId="0" fontId="14" fillId="0" borderId="24" xfId="0" applyFont="1" applyBorder="1" applyAlignment="1">
      <alignment vertical="center" wrapText="1"/>
    </xf>
    <xf numFmtId="0" fontId="12" fillId="0" borderId="4" xfId="0" applyFont="1" applyBorder="1" applyAlignment="1">
      <alignment vertical="center" wrapText="1"/>
    </xf>
    <xf numFmtId="0" fontId="12" fillId="0" borderId="4" xfId="0" applyFont="1" applyBorder="1" applyAlignment="1">
      <alignment horizontal="center" vertical="center" wrapText="1"/>
    </xf>
    <xf numFmtId="0" fontId="12" fillId="0" borderId="3" xfId="0" applyFont="1" applyBorder="1" applyAlignment="1">
      <alignment vertical="center" wrapText="1"/>
    </xf>
    <xf numFmtId="0" fontId="12" fillId="0" borderId="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8" fillId="0" borderId="2" xfId="0" applyFont="1" applyBorder="1" applyAlignment="1">
      <alignment horizontal="center" vertical="center" wrapText="1"/>
    </xf>
    <xf numFmtId="0" fontId="3" fillId="0" borderId="0" xfId="0" applyFont="1" applyBorder="1"/>
    <xf numFmtId="165" fontId="2" fillId="0" borderId="0" xfId="1" applyNumberFormat="1" applyFont="1" applyBorder="1"/>
    <xf numFmtId="165" fontId="2" fillId="0" borderId="0" xfId="0" applyNumberFormat="1" applyFont="1" applyBorder="1"/>
    <xf numFmtId="0" fontId="22" fillId="0" borderId="0" xfId="0" applyFont="1" applyBorder="1"/>
    <xf numFmtId="0" fontId="12" fillId="0" borderId="0" xfId="0" applyNumberFormat="1" applyFont="1" applyBorder="1" applyAlignment="1">
      <alignment horizontal="left" vertical="center" indent="4"/>
    </xf>
    <xf numFmtId="0" fontId="14" fillId="0" borderId="0" xfId="0" applyNumberFormat="1" applyFont="1" applyBorder="1"/>
    <xf numFmtId="0" fontId="14" fillId="0" borderId="0" xfId="0" applyFont="1" applyBorder="1"/>
    <xf numFmtId="0" fontId="16" fillId="0" borderId="0" xfId="0" applyNumberFormat="1" applyFont="1" applyBorder="1" applyAlignment="1">
      <alignment horizontal="center" vertical="center" wrapText="1"/>
    </xf>
    <xf numFmtId="0" fontId="16" fillId="0" borderId="2" xfId="0" applyNumberFormat="1" applyFont="1" applyBorder="1" applyAlignment="1">
      <alignment horizontal="center" vertical="center" wrapText="1"/>
    </xf>
    <xf numFmtId="0" fontId="16" fillId="0" borderId="6" xfId="0" applyNumberFormat="1" applyFont="1" applyBorder="1" applyAlignment="1">
      <alignment horizontal="center" vertical="center" wrapText="1"/>
    </xf>
    <xf numFmtId="0" fontId="14" fillId="0" borderId="4" xfId="0" applyNumberFormat="1" applyFont="1" applyBorder="1" applyAlignment="1">
      <alignment horizontal="left" vertical="center" wrapText="1"/>
    </xf>
    <xf numFmtId="0" fontId="14" fillId="0" borderId="4" xfId="0" applyNumberFormat="1" applyFont="1" applyBorder="1" applyAlignment="1">
      <alignment horizontal="center" vertical="center" wrapText="1"/>
    </xf>
    <xf numFmtId="0" fontId="16" fillId="0" borderId="4" xfId="0" applyNumberFormat="1" applyFont="1" applyBorder="1" applyAlignment="1">
      <alignment horizontal="center" vertical="center" wrapText="1"/>
    </xf>
    <xf numFmtId="0" fontId="14" fillId="0" borderId="0" xfId="0" applyNumberFormat="1" applyFont="1" applyBorder="1" applyAlignment="1">
      <alignment horizontal="center" vertical="center" wrapText="1"/>
    </xf>
    <xf numFmtId="0" fontId="14" fillId="0" borderId="3" xfId="0" applyNumberFormat="1" applyFont="1" applyBorder="1" applyAlignment="1">
      <alignment horizontal="left" vertical="center" wrapText="1"/>
    </xf>
    <xf numFmtId="0" fontId="14" fillId="0" borderId="3" xfId="0" applyNumberFormat="1" applyFont="1" applyBorder="1" applyAlignment="1">
      <alignment horizontal="center" vertical="center" wrapText="1"/>
    </xf>
    <xf numFmtId="0" fontId="14" fillId="0" borderId="4" xfId="0" applyNumberFormat="1" applyFont="1" applyBorder="1" applyAlignment="1">
      <alignment horizontal="center" vertical="center" wrapText="1"/>
    </xf>
    <xf numFmtId="0" fontId="16" fillId="0" borderId="3" xfId="0" applyNumberFormat="1" applyFont="1" applyBorder="1" applyAlignment="1">
      <alignment horizontal="center" vertical="center" wrapText="1"/>
    </xf>
    <xf numFmtId="0" fontId="14" fillId="0" borderId="0" xfId="0" applyNumberFormat="1" applyFont="1" applyFill="1" applyBorder="1"/>
    <xf numFmtId="0" fontId="14" fillId="0" borderId="5" xfId="0" applyNumberFormat="1" applyFont="1" applyBorder="1" applyAlignment="1">
      <alignment horizontal="center" vertical="center" wrapText="1"/>
    </xf>
    <xf numFmtId="0" fontId="14" fillId="0" borderId="11" xfId="0" applyNumberFormat="1" applyFont="1" applyBorder="1" applyAlignment="1">
      <alignment horizontal="left" vertical="center" wrapText="1"/>
    </xf>
    <xf numFmtId="0" fontId="14" fillId="0" borderId="11" xfId="0" applyNumberFormat="1" applyFont="1" applyBorder="1" applyAlignment="1">
      <alignment horizontal="center" vertical="center" wrapText="1"/>
    </xf>
    <xf numFmtId="0" fontId="16" fillId="0" borderId="2" xfId="0" applyNumberFormat="1" applyFont="1" applyBorder="1" applyAlignment="1">
      <alignment vertical="center" wrapText="1"/>
    </xf>
    <xf numFmtId="166" fontId="16" fillId="0" borderId="2" xfId="0" applyNumberFormat="1" applyFont="1" applyBorder="1" applyAlignment="1">
      <alignment horizontal="center" vertical="center" wrapText="1"/>
    </xf>
    <xf numFmtId="0" fontId="12" fillId="0" borderId="0" xfId="0" quotePrefix="1" applyFont="1" applyBorder="1"/>
    <xf numFmtId="0" fontId="14" fillId="0" borderId="0" xfId="0" quotePrefix="1" applyFont="1" applyBorder="1"/>
    <xf numFmtId="0" fontId="16" fillId="0" borderId="0" xfId="0" applyNumberFormat="1" applyFont="1" applyBorder="1" applyAlignment="1">
      <alignment vertical="center" wrapText="1"/>
    </xf>
    <xf numFmtId="166" fontId="16" fillId="0" borderId="0" xfId="0" applyNumberFormat="1" applyFont="1" applyBorder="1" applyAlignment="1">
      <alignment horizontal="center" vertical="center" wrapText="1"/>
    </xf>
    <xf numFmtId="0" fontId="23" fillId="0" borderId="4" xfId="0" applyNumberFormat="1" applyFont="1" applyBorder="1" applyAlignment="1">
      <alignment horizontal="center" vertical="center"/>
    </xf>
    <xf numFmtId="0" fontId="18" fillId="0" borderId="0" xfId="0" applyFont="1" applyAlignment="1">
      <alignment horizontal="left" vertical="center"/>
    </xf>
    <xf numFmtId="0" fontId="15" fillId="0" borderId="0" xfId="0" applyFont="1"/>
    <xf numFmtId="0" fontId="15" fillId="0" borderId="0" xfId="0" applyFont="1" applyAlignment="1">
      <alignment horizontal="center"/>
    </xf>
    <xf numFmtId="0" fontId="12" fillId="0" borderId="0" xfId="0" applyFont="1" applyAlignment="1">
      <alignment horizontal="left" vertical="center" indent="4"/>
    </xf>
    <xf numFmtId="0" fontId="16" fillId="0" borderId="1" xfId="0" applyFont="1" applyBorder="1" applyAlignment="1">
      <alignment horizontal="center" vertical="center" wrapText="1"/>
    </xf>
    <xf numFmtId="0" fontId="14" fillId="0" borderId="14" xfId="0" applyFont="1" applyBorder="1" applyAlignment="1">
      <alignment horizontal="center" vertical="center" wrapText="1"/>
    </xf>
    <xf numFmtId="9" fontId="14" fillId="0" borderId="14" xfId="0" applyNumberFormat="1" applyFont="1" applyBorder="1" applyAlignment="1">
      <alignment horizontal="center" vertical="center" wrapText="1"/>
    </xf>
    <xf numFmtId="9" fontId="14" fillId="0" borderId="0" xfId="0" applyNumberFormat="1" applyFont="1" applyBorder="1" applyAlignment="1">
      <alignment horizontal="center" vertical="center" wrapText="1"/>
    </xf>
    <xf numFmtId="0" fontId="14" fillId="0" borderId="15" xfId="0" applyFont="1" applyBorder="1" applyAlignment="1">
      <alignment horizontal="center" vertical="center" wrapText="1"/>
    </xf>
    <xf numFmtId="9" fontId="14" fillId="0" borderId="15" xfId="0" applyNumberFormat="1" applyFont="1" applyBorder="1" applyAlignment="1">
      <alignment horizontal="center" vertical="center" wrapText="1"/>
    </xf>
    <xf numFmtId="0" fontId="14" fillId="0" borderId="25"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26" xfId="0" applyFont="1" applyFill="1" applyBorder="1" applyAlignment="1">
      <alignment horizontal="center" vertical="center" wrapText="1"/>
    </xf>
    <xf numFmtId="9" fontId="14" fillId="0" borderId="25" xfId="0" applyNumberFormat="1" applyFont="1" applyBorder="1" applyAlignment="1">
      <alignment horizontal="center" vertical="center" wrapText="1"/>
    </xf>
    <xf numFmtId="0" fontId="14" fillId="0" borderId="16" xfId="0" applyFont="1" applyBorder="1" applyAlignment="1">
      <alignment horizontal="center" vertical="center" wrapText="1"/>
    </xf>
    <xf numFmtId="9" fontId="14" fillId="0" borderId="16" xfId="0" applyNumberFormat="1" applyFont="1" applyBorder="1" applyAlignment="1">
      <alignment horizontal="center" vertical="center" wrapText="1"/>
    </xf>
    <xf numFmtId="0" fontId="24" fillId="0" borderId="0" xfId="0" applyFont="1" applyAlignment="1">
      <alignment horizontal="center"/>
    </xf>
    <xf numFmtId="0" fontId="24" fillId="0" borderId="0" xfId="0" applyFont="1"/>
    <xf numFmtId="0" fontId="12" fillId="0" borderId="0" xfId="0" applyFont="1" applyBorder="1"/>
    <xf numFmtId="0" fontId="15" fillId="0" borderId="0" xfId="0" applyNumberFormat="1" applyFont="1"/>
    <xf numFmtId="0" fontId="15" fillId="0" borderId="0" xfId="0" applyNumberFormat="1" applyFont="1" applyBorder="1"/>
    <xf numFmtId="0" fontId="16"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15" xfId="0" applyFont="1" applyBorder="1" applyAlignment="1">
      <alignment horizontal="center"/>
    </xf>
    <xf numFmtId="0" fontId="15" fillId="0" borderId="14" xfId="0" applyFont="1" applyBorder="1" applyAlignment="1">
      <alignment horizontal="center"/>
    </xf>
    <xf numFmtId="0" fontId="16" fillId="0" borderId="1" xfId="0" applyFont="1" applyBorder="1" applyAlignment="1">
      <alignment horizontal="center" vertical="center" wrapText="1"/>
    </xf>
    <xf numFmtId="0" fontId="14" fillId="0" borderId="14" xfId="0" applyFont="1" applyBorder="1" applyAlignment="1">
      <alignment horizontal="left" vertical="center"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25" fillId="0" borderId="0" xfId="0" applyFont="1" applyAlignment="1">
      <alignment horizontal="center" wrapText="1"/>
    </xf>
    <xf numFmtId="0" fontId="16" fillId="0" borderId="1" xfId="0" applyFont="1" applyBorder="1" applyAlignment="1">
      <alignment vertical="center" wrapText="1"/>
    </xf>
    <xf numFmtId="0" fontId="1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4" fillId="0" borderId="11" xfId="0" applyNumberFormat="1" applyFont="1" applyBorder="1" applyAlignment="1">
      <alignment horizontal="left" vertical="center" wrapText="1"/>
    </xf>
    <xf numFmtId="0" fontId="14" fillId="0" borderId="4" xfId="0" applyNumberFormat="1" applyFont="1" applyBorder="1" applyAlignment="1">
      <alignment horizontal="left" vertical="center" wrapText="1"/>
    </xf>
    <xf numFmtId="0" fontId="14" fillId="0" borderId="11" xfId="0" applyNumberFormat="1" applyFont="1" applyBorder="1" applyAlignment="1">
      <alignment horizontal="center" vertical="center" wrapText="1"/>
    </xf>
    <xf numFmtId="0" fontId="14" fillId="0" borderId="4" xfId="0" applyNumberFormat="1" applyFont="1" applyBorder="1" applyAlignment="1">
      <alignment horizontal="center" vertical="center" wrapText="1"/>
    </xf>
    <xf numFmtId="0" fontId="14" fillId="0" borderId="13" xfId="0" applyFont="1" applyBorder="1" applyAlignment="1">
      <alignment horizontal="center"/>
    </xf>
    <xf numFmtId="0" fontId="16" fillId="0" borderId="2" xfId="0" applyNumberFormat="1" applyFont="1" applyBorder="1" applyAlignment="1">
      <alignment horizontal="center" vertical="center" wrapText="1"/>
    </xf>
    <xf numFmtId="0" fontId="16" fillId="0" borderId="6" xfId="0" applyNumberFormat="1" applyFont="1" applyBorder="1" applyAlignment="1">
      <alignment horizontal="center" vertical="center" wrapText="1"/>
    </xf>
    <xf numFmtId="0" fontId="16" fillId="0" borderId="8" xfId="0" applyNumberFormat="1" applyFont="1" applyBorder="1" applyAlignment="1">
      <alignment horizontal="center" vertical="center" wrapText="1"/>
    </xf>
    <xf numFmtId="0" fontId="16" fillId="0" borderId="7" xfId="0" applyNumberFormat="1" applyFont="1" applyBorder="1" applyAlignment="1">
      <alignment horizontal="center" vertical="center" wrapText="1"/>
    </xf>
    <xf numFmtId="0" fontId="16" fillId="0" borderId="9" xfId="0" applyNumberFormat="1" applyFont="1" applyBorder="1" applyAlignment="1">
      <alignment horizontal="center" vertical="center" wrapText="1"/>
    </xf>
    <xf numFmtId="0" fontId="16" fillId="0" borderId="12" xfId="0" applyNumberFormat="1" applyFont="1" applyBorder="1" applyAlignment="1">
      <alignment horizontal="center" vertical="center" wrapText="1"/>
    </xf>
    <xf numFmtId="0" fontId="16" fillId="0" borderId="10" xfId="0" applyNumberFormat="1" applyFont="1" applyBorder="1" applyAlignment="1">
      <alignment horizontal="center" vertical="center" wrapText="1"/>
    </xf>
    <xf numFmtId="0" fontId="3" fillId="0" borderId="0" xfId="0" applyFont="1" applyBorder="1" applyAlignment="1">
      <alignment horizontal="left" vertical="center" wrapText="1"/>
    </xf>
    <xf numFmtId="0" fontId="3" fillId="0" borderId="13" xfId="0" applyFont="1" applyBorder="1" applyAlignment="1">
      <alignment horizontal="left" vertical="center" wrapText="1"/>
    </xf>
    <xf numFmtId="0" fontId="0" fillId="0" borderId="0" xfId="0" applyBorder="1" applyAlignment="1">
      <alignment horizontal="center"/>
    </xf>
    <xf numFmtId="0" fontId="15" fillId="0" borderId="13" xfId="0" applyFont="1" applyBorder="1" applyAlignment="1">
      <alignment horizontal="center"/>
    </xf>
    <xf numFmtId="0" fontId="18" fillId="0" borderId="6"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7" xfId="0" applyFont="1" applyBorder="1" applyAlignment="1">
      <alignment horizontal="center" vertical="center" wrapText="1"/>
    </xf>
    <xf numFmtId="0" fontId="16" fillId="0" borderId="2" xfId="0" applyFont="1" applyBorder="1" applyAlignment="1">
      <alignment horizontal="center" vertical="center" wrapText="1"/>
    </xf>
    <xf numFmtId="0" fontId="12" fillId="0" borderId="11" xfId="0" applyFont="1" applyBorder="1" applyAlignment="1">
      <alignment vertical="center" wrapText="1"/>
    </xf>
    <xf numFmtId="0" fontId="16" fillId="0" borderId="0"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6" fillId="0" borderId="0" xfId="0" applyFont="1" applyBorder="1" applyAlignment="1">
      <alignment horizontal="left" vertical="center" wrapText="1"/>
    </xf>
    <xf numFmtId="0" fontId="26" fillId="0" borderId="13"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7"/>
  <sheetViews>
    <sheetView showZeros="0" tabSelected="1" zoomScaleNormal="100" workbookViewId="0">
      <pane xSplit="2" ySplit="6" topLeftCell="C19" activePane="bottomRight" state="frozen"/>
      <selection pane="topRight" activeCell="C1" sqref="C1"/>
      <selection pane="bottomLeft" activeCell="A6" sqref="A6"/>
      <selection pane="bottomRight" activeCell="A2" sqref="A2:N2"/>
    </sheetView>
  </sheetViews>
  <sheetFormatPr defaultColWidth="9" defaultRowHeight="14.25" x14ac:dyDescent="0.2"/>
  <cols>
    <col min="1" max="1" width="8.125" style="117" customWidth="1"/>
    <col min="2" max="2" width="9.25" style="117" customWidth="1"/>
    <col min="3" max="3" width="25.25" style="117" bestFit="1" customWidth="1"/>
    <col min="4" max="4" width="9" style="117" customWidth="1"/>
    <col min="5" max="5" width="7.75" style="117" customWidth="1"/>
    <col min="6" max="6" width="8" style="117" customWidth="1"/>
    <col min="7" max="7" width="8.25" style="117" customWidth="1"/>
    <col min="8" max="8" width="7.875" style="117" customWidth="1"/>
    <col min="9" max="9" width="8.25" style="117" customWidth="1"/>
    <col min="10" max="10" width="8.625" style="117" customWidth="1"/>
    <col min="11" max="11" width="8" style="117" customWidth="1"/>
    <col min="12" max="12" width="7.875" style="117" customWidth="1"/>
    <col min="13" max="13" width="7.375" style="117" customWidth="1"/>
    <col min="14" max="14" width="8.125" style="117" customWidth="1"/>
    <col min="15" max="15" width="9.75" style="117" customWidth="1"/>
    <col min="16" max="16" width="9.75" style="117" hidden="1" customWidth="1"/>
    <col min="17" max="18" width="9.75" style="135" hidden="1" customWidth="1"/>
    <col min="19" max="21" width="9.75" style="136" hidden="1" customWidth="1"/>
    <col min="22" max="24" width="0" style="118" hidden="1" customWidth="1"/>
    <col min="25" max="35" width="0" style="117" hidden="1" customWidth="1"/>
    <col min="36" max="36" width="9" style="117"/>
    <col min="37" max="37" width="17.75" style="117" bestFit="1" customWidth="1"/>
    <col min="38" max="16384" width="9" style="117"/>
  </cols>
  <sheetData>
    <row r="1" spans="1:29" ht="18.75" x14ac:dyDescent="0.2">
      <c r="A1" s="116" t="s">
        <v>40</v>
      </c>
    </row>
    <row r="2" spans="1:29" ht="15.75" x14ac:dyDescent="0.25">
      <c r="A2" s="145" t="s">
        <v>232</v>
      </c>
      <c r="B2" s="145"/>
      <c r="C2" s="145"/>
      <c r="D2" s="145"/>
      <c r="E2" s="145"/>
      <c r="F2" s="145"/>
      <c r="G2" s="145"/>
      <c r="H2" s="145"/>
      <c r="I2" s="145"/>
      <c r="J2" s="145"/>
      <c r="K2" s="145"/>
      <c r="L2" s="145"/>
      <c r="M2" s="145"/>
      <c r="N2" s="145"/>
    </row>
    <row r="3" spans="1:29" ht="9" customHeight="1" x14ac:dyDescent="0.2">
      <c r="A3" s="119"/>
    </row>
    <row r="4" spans="1:29" ht="36" customHeight="1" x14ac:dyDescent="0.2">
      <c r="A4" s="147" t="s">
        <v>0</v>
      </c>
      <c r="B4" s="147" t="s">
        <v>225</v>
      </c>
      <c r="C4" s="147" t="s">
        <v>2</v>
      </c>
      <c r="D4" s="147" t="s">
        <v>3</v>
      </c>
      <c r="E4" s="147" t="s">
        <v>4</v>
      </c>
      <c r="F4" s="147"/>
      <c r="G4" s="147" t="s">
        <v>5</v>
      </c>
      <c r="H4" s="147"/>
      <c r="I4" s="147" t="s">
        <v>6</v>
      </c>
      <c r="J4" s="147"/>
      <c r="K4" s="147" t="s">
        <v>7</v>
      </c>
      <c r="L4" s="147"/>
      <c r="M4" s="147" t="s">
        <v>8</v>
      </c>
      <c r="N4" s="147"/>
      <c r="O4" s="120" t="s">
        <v>9</v>
      </c>
      <c r="P4" s="52"/>
      <c r="Q4" s="94"/>
      <c r="R4" s="94" t="s">
        <v>200</v>
      </c>
      <c r="S4" s="94"/>
      <c r="T4" s="94"/>
      <c r="U4" s="94"/>
    </row>
    <row r="5" spans="1:29" ht="47.25" customHeight="1" x14ac:dyDescent="0.2">
      <c r="A5" s="147"/>
      <c r="B5" s="147"/>
      <c r="C5" s="147"/>
      <c r="D5" s="147"/>
      <c r="E5" s="120" t="s">
        <v>11</v>
      </c>
      <c r="F5" s="120" t="s">
        <v>12</v>
      </c>
      <c r="G5" s="120" t="s">
        <v>13</v>
      </c>
      <c r="H5" s="120" t="s">
        <v>12</v>
      </c>
      <c r="I5" s="120" t="s">
        <v>13</v>
      </c>
      <c r="J5" s="120" t="s">
        <v>12</v>
      </c>
      <c r="K5" s="120" t="s">
        <v>13</v>
      </c>
      <c r="L5" s="120" t="s">
        <v>12</v>
      </c>
      <c r="M5" s="120" t="s">
        <v>11</v>
      </c>
      <c r="N5" s="120" t="s">
        <v>12</v>
      </c>
      <c r="O5" s="120" t="s">
        <v>10</v>
      </c>
      <c r="P5" s="52"/>
      <c r="Q5" s="113" t="s">
        <v>134</v>
      </c>
      <c r="R5" s="113" t="s">
        <v>25</v>
      </c>
      <c r="S5" s="113" t="s">
        <v>26</v>
      </c>
      <c r="T5" s="113" t="s">
        <v>135</v>
      </c>
      <c r="U5" s="94"/>
    </row>
    <row r="6" spans="1:29" ht="22.5" customHeight="1" x14ac:dyDescent="0.2">
      <c r="A6" s="146" t="s">
        <v>14</v>
      </c>
      <c r="B6" s="146"/>
      <c r="C6" s="146"/>
      <c r="D6" s="146"/>
      <c r="E6" s="146"/>
      <c r="F6" s="146"/>
      <c r="G6" s="146"/>
      <c r="H6" s="146"/>
      <c r="I6" s="146"/>
      <c r="J6" s="146"/>
      <c r="K6" s="146"/>
      <c r="L6" s="146"/>
      <c r="M6" s="146"/>
      <c r="N6" s="146"/>
      <c r="O6" s="146"/>
      <c r="P6" s="61"/>
      <c r="U6" s="113"/>
    </row>
    <row r="7" spans="1:29" ht="22.5" customHeight="1" x14ac:dyDescent="0.2">
      <c r="A7" s="121" t="s">
        <v>59</v>
      </c>
      <c r="B7" s="140">
        <v>124</v>
      </c>
      <c r="C7" s="142"/>
      <c r="D7" s="121"/>
      <c r="E7" s="121"/>
      <c r="F7" s="121"/>
      <c r="G7" s="29"/>
      <c r="H7" s="29"/>
      <c r="I7" s="29"/>
      <c r="J7" s="121"/>
      <c r="K7" s="121"/>
      <c r="L7" s="121"/>
      <c r="M7" s="121"/>
      <c r="N7" s="121"/>
      <c r="O7" s="122"/>
      <c r="P7" s="123"/>
      <c r="Q7" s="100">
        <v>1</v>
      </c>
      <c r="R7" s="100">
        <v>42</v>
      </c>
      <c r="S7" s="100">
        <v>15</v>
      </c>
      <c r="T7" s="100">
        <v>57</v>
      </c>
      <c r="U7" s="100"/>
      <c r="W7" s="118">
        <v>57</v>
      </c>
      <c r="X7" s="124">
        <v>96</v>
      </c>
      <c r="Y7" s="117">
        <f>E7+G7+I7+K7</f>
        <v>0</v>
      </c>
      <c r="Z7" s="117" t="s">
        <v>93</v>
      </c>
      <c r="AB7" s="117">
        <v>133</v>
      </c>
      <c r="AC7" s="117">
        <f t="shared" ref="AC7:AC19" si="0">K7*40</f>
        <v>0</v>
      </c>
    </row>
    <row r="8" spans="1:29" ht="22.5" customHeight="1" x14ac:dyDescent="0.2">
      <c r="A8" s="124" t="s">
        <v>60</v>
      </c>
      <c r="B8" s="139">
        <v>136</v>
      </c>
      <c r="C8" s="143" t="s">
        <v>93</v>
      </c>
      <c r="D8" s="124">
        <v>12</v>
      </c>
      <c r="E8" s="124">
        <v>2</v>
      </c>
      <c r="F8" s="124">
        <v>50</v>
      </c>
      <c r="G8" s="30">
        <v>3</v>
      </c>
      <c r="H8" s="30">
        <v>120</v>
      </c>
      <c r="I8" s="30">
        <v>3</v>
      </c>
      <c r="J8" s="124">
        <v>150</v>
      </c>
      <c r="K8" s="124">
        <v>4</v>
      </c>
      <c r="L8" s="124">
        <v>180</v>
      </c>
      <c r="M8" s="124"/>
      <c r="N8" s="125"/>
      <c r="O8" s="125"/>
      <c r="P8" s="123"/>
      <c r="Q8" s="100">
        <v>2</v>
      </c>
      <c r="R8" s="100">
        <v>99</v>
      </c>
      <c r="S8" s="100">
        <v>21</v>
      </c>
      <c r="T8" s="100">
        <v>120</v>
      </c>
      <c r="U8" s="100"/>
      <c r="V8" s="118">
        <v>133</v>
      </c>
      <c r="W8" s="118">
        <v>121</v>
      </c>
      <c r="X8" s="124">
        <v>95</v>
      </c>
      <c r="Y8" s="117">
        <f t="shared" ref="Y8:Y19" si="1">E8+G8+I8+K8+M8</f>
        <v>12</v>
      </c>
      <c r="Z8" s="117" t="s">
        <v>94</v>
      </c>
      <c r="AB8" s="117">
        <v>58</v>
      </c>
      <c r="AC8" s="117">
        <f t="shared" si="0"/>
        <v>160</v>
      </c>
    </row>
    <row r="9" spans="1:29" ht="22.5" customHeight="1" x14ac:dyDescent="0.2">
      <c r="A9" s="124" t="s">
        <v>61</v>
      </c>
      <c r="B9" s="139">
        <v>78</v>
      </c>
      <c r="C9" s="143" t="s">
        <v>94</v>
      </c>
      <c r="D9" s="124">
        <v>5</v>
      </c>
      <c r="E9" s="124">
        <v>1</v>
      </c>
      <c r="F9" s="124">
        <v>30</v>
      </c>
      <c r="G9" s="30">
        <v>1</v>
      </c>
      <c r="H9" s="30">
        <v>40</v>
      </c>
      <c r="I9" s="30">
        <v>1</v>
      </c>
      <c r="J9" s="124">
        <v>47</v>
      </c>
      <c r="K9" s="124">
        <v>2</v>
      </c>
      <c r="L9" s="124">
        <v>70</v>
      </c>
      <c r="M9" s="124"/>
      <c r="N9" s="125"/>
      <c r="O9" s="125"/>
      <c r="P9" s="123"/>
      <c r="Q9" s="100">
        <v>3</v>
      </c>
      <c r="R9" s="100">
        <v>50</v>
      </c>
      <c r="S9" s="100">
        <v>8</v>
      </c>
      <c r="T9" s="100">
        <v>58</v>
      </c>
      <c r="U9" s="100"/>
      <c r="V9" s="118">
        <v>58</v>
      </c>
      <c r="W9" s="118">
        <v>58</v>
      </c>
      <c r="X9" s="124">
        <v>108</v>
      </c>
      <c r="Y9" s="117">
        <f t="shared" si="1"/>
        <v>5</v>
      </c>
      <c r="Z9" s="117" t="s">
        <v>95</v>
      </c>
      <c r="AB9" s="117">
        <v>58</v>
      </c>
      <c r="AC9" s="117">
        <f t="shared" si="0"/>
        <v>80</v>
      </c>
    </row>
    <row r="10" spans="1:29" ht="22.5" customHeight="1" x14ac:dyDescent="0.2">
      <c r="A10" s="124" t="s">
        <v>62</v>
      </c>
      <c r="B10" s="139">
        <v>122</v>
      </c>
      <c r="C10" s="143" t="s">
        <v>127</v>
      </c>
      <c r="D10" s="124">
        <v>13</v>
      </c>
      <c r="E10" s="124">
        <v>3</v>
      </c>
      <c r="F10" s="124">
        <v>110</v>
      </c>
      <c r="G10" s="32">
        <v>3</v>
      </c>
      <c r="H10" s="32">
        <v>140</v>
      </c>
      <c r="I10" s="32">
        <v>3</v>
      </c>
      <c r="J10" s="124">
        <v>150</v>
      </c>
      <c r="K10" s="124">
        <v>3</v>
      </c>
      <c r="L10" s="124">
        <v>150</v>
      </c>
      <c r="M10" s="124">
        <v>1</v>
      </c>
      <c r="N10" s="124">
        <v>10</v>
      </c>
      <c r="O10" s="124"/>
      <c r="P10" s="126"/>
      <c r="Q10" s="100">
        <v>4</v>
      </c>
      <c r="R10" s="100">
        <v>103</v>
      </c>
      <c r="S10" s="100">
        <v>14</v>
      </c>
      <c r="T10" s="100">
        <v>117</v>
      </c>
      <c r="U10" s="100"/>
      <c r="V10" s="128">
        <v>150</v>
      </c>
      <c r="W10" s="118">
        <v>0</v>
      </c>
      <c r="X10" s="124">
        <v>128</v>
      </c>
      <c r="Y10" s="117">
        <f t="shared" si="1"/>
        <v>13</v>
      </c>
      <c r="Z10" s="117" t="s">
        <v>96</v>
      </c>
      <c r="AB10" s="117">
        <v>38</v>
      </c>
      <c r="AC10" s="117">
        <f t="shared" si="0"/>
        <v>120</v>
      </c>
    </row>
    <row r="11" spans="1:29" ht="22.5" customHeight="1" x14ac:dyDescent="0.2">
      <c r="A11" s="124" t="s">
        <v>63</v>
      </c>
      <c r="B11" s="139">
        <v>63</v>
      </c>
      <c r="C11" s="143"/>
      <c r="D11" s="124"/>
      <c r="E11" s="124"/>
      <c r="F11" s="124"/>
      <c r="G11" s="30"/>
      <c r="H11" s="30"/>
      <c r="I11" s="30"/>
      <c r="J11" s="124"/>
      <c r="K11" s="124"/>
      <c r="L11" s="124"/>
      <c r="M11" s="124"/>
      <c r="N11" s="124"/>
      <c r="O11" s="125"/>
      <c r="P11" s="123"/>
      <c r="Q11" s="100">
        <v>5</v>
      </c>
      <c r="R11" s="100">
        <v>72</v>
      </c>
      <c r="S11" s="100">
        <v>0</v>
      </c>
      <c r="T11" s="100">
        <v>72</v>
      </c>
      <c r="U11" s="100"/>
      <c r="W11" s="118">
        <v>72</v>
      </c>
      <c r="X11" s="124">
        <v>43</v>
      </c>
      <c r="Y11" s="117">
        <f t="shared" si="1"/>
        <v>0</v>
      </c>
      <c r="Z11" s="117" t="s">
        <v>97</v>
      </c>
      <c r="AB11" s="117">
        <v>51</v>
      </c>
      <c r="AC11" s="117">
        <f t="shared" si="0"/>
        <v>0</v>
      </c>
    </row>
    <row r="12" spans="1:29" ht="22.5" customHeight="1" x14ac:dyDescent="0.2">
      <c r="A12" s="124" t="s">
        <v>64</v>
      </c>
      <c r="B12" s="139">
        <v>87</v>
      </c>
      <c r="C12" s="143" t="s">
        <v>95</v>
      </c>
      <c r="D12" s="124">
        <v>7</v>
      </c>
      <c r="E12" s="124">
        <v>1</v>
      </c>
      <c r="F12" s="124">
        <v>25</v>
      </c>
      <c r="G12" s="30">
        <v>2</v>
      </c>
      <c r="H12" s="30">
        <v>60</v>
      </c>
      <c r="I12" s="30">
        <v>2</v>
      </c>
      <c r="J12" s="124">
        <v>65</v>
      </c>
      <c r="K12" s="124">
        <v>2</v>
      </c>
      <c r="L12" s="124">
        <v>70</v>
      </c>
      <c r="M12" s="124"/>
      <c r="N12" s="124"/>
      <c r="O12" s="125"/>
      <c r="P12" s="123"/>
      <c r="Q12" s="100">
        <v>6</v>
      </c>
      <c r="R12" s="100">
        <v>97</v>
      </c>
      <c r="S12" s="100">
        <v>3</v>
      </c>
      <c r="T12" s="100">
        <v>100</v>
      </c>
      <c r="U12" s="100"/>
      <c r="V12" s="118">
        <v>58</v>
      </c>
      <c r="W12" s="118">
        <v>100</v>
      </c>
      <c r="X12" s="124">
        <v>72</v>
      </c>
      <c r="Y12" s="117">
        <f t="shared" si="1"/>
        <v>7</v>
      </c>
      <c r="Z12" s="117" t="s">
        <v>98</v>
      </c>
      <c r="AB12" s="117">
        <v>27</v>
      </c>
      <c r="AC12" s="117">
        <f t="shared" si="0"/>
        <v>80</v>
      </c>
    </row>
    <row r="13" spans="1:29" ht="22.5" customHeight="1" x14ac:dyDescent="0.2">
      <c r="A13" s="124" t="s">
        <v>65</v>
      </c>
      <c r="B13" s="139">
        <v>136</v>
      </c>
      <c r="C13" s="143" t="s">
        <v>96</v>
      </c>
      <c r="D13" s="124">
        <v>4</v>
      </c>
      <c r="E13" s="124">
        <v>1</v>
      </c>
      <c r="F13" s="124">
        <v>30</v>
      </c>
      <c r="G13" s="30">
        <v>1</v>
      </c>
      <c r="H13" s="30">
        <v>35</v>
      </c>
      <c r="I13" s="30">
        <v>1</v>
      </c>
      <c r="J13" s="124">
        <v>40</v>
      </c>
      <c r="K13" s="124">
        <v>1</v>
      </c>
      <c r="L13" s="124">
        <v>45</v>
      </c>
      <c r="M13" s="124"/>
      <c r="N13" s="124"/>
      <c r="O13" s="125"/>
      <c r="P13" s="123"/>
      <c r="Q13" s="100">
        <v>8</v>
      </c>
      <c r="R13" s="100">
        <v>110</v>
      </c>
      <c r="S13" s="100">
        <v>16</v>
      </c>
      <c r="T13" s="100">
        <v>126</v>
      </c>
      <c r="U13" s="100"/>
      <c r="V13" s="118">
        <v>38</v>
      </c>
      <c r="W13" s="118">
        <v>126</v>
      </c>
      <c r="X13" s="124">
        <v>124</v>
      </c>
      <c r="Y13" s="117">
        <f t="shared" si="1"/>
        <v>4</v>
      </c>
      <c r="Z13" s="117" t="s">
        <v>99</v>
      </c>
      <c r="AB13" s="117">
        <v>78</v>
      </c>
      <c r="AC13" s="117">
        <f t="shared" si="0"/>
        <v>40</v>
      </c>
    </row>
    <row r="14" spans="1:29" ht="22.5" customHeight="1" x14ac:dyDescent="0.2">
      <c r="A14" s="124" t="s">
        <v>66</v>
      </c>
      <c r="B14" s="139">
        <v>120</v>
      </c>
      <c r="C14" s="143" t="s">
        <v>97</v>
      </c>
      <c r="D14" s="124">
        <v>7</v>
      </c>
      <c r="E14" s="124">
        <v>1</v>
      </c>
      <c r="F14" s="124">
        <v>25</v>
      </c>
      <c r="G14" s="30">
        <v>2</v>
      </c>
      <c r="H14" s="30">
        <v>50</v>
      </c>
      <c r="I14" s="30">
        <v>2</v>
      </c>
      <c r="J14" s="124">
        <v>60</v>
      </c>
      <c r="K14" s="124">
        <v>1</v>
      </c>
      <c r="L14" s="124">
        <v>50</v>
      </c>
      <c r="M14" s="124"/>
      <c r="N14" s="124"/>
      <c r="O14" s="125"/>
      <c r="P14" s="123"/>
      <c r="Q14" s="100">
        <v>9</v>
      </c>
      <c r="R14" s="100">
        <v>64</v>
      </c>
      <c r="S14" s="100">
        <v>4</v>
      </c>
      <c r="T14" s="100">
        <v>68</v>
      </c>
      <c r="U14" s="100"/>
      <c r="V14" s="118">
        <v>51</v>
      </c>
      <c r="W14" s="118">
        <v>68</v>
      </c>
      <c r="X14" s="124">
        <v>77</v>
      </c>
      <c r="Y14" s="117">
        <f t="shared" si="1"/>
        <v>6</v>
      </c>
      <c r="Z14" s="117" t="s">
        <v>100</v>
      </c>
      <c r="AB14" s="117">
        <v>175</v>
      </c>
      <c r="AC14" s="117">
        <f t="shared" si="0"/>
        <v>40</v>
      </c>
    </row>
    <row r="15" spans="1:29" ht="22.5" customHeight="1" x14ac:dyDescent="0.2">
      <c r="A15" s="124" t="s">
        <v>90</v>
      </c>
      <c r="B15" s="139">
        <v>73</v>
      </c>
      <c r="C15" s="143" t="s">
        <v>98</v>
      </c>
      <c r="D15" s="124">
        <v>7</v>
      </c>
      <c r="E15" s="124">
        <v>1</v>
      </c>
      <c r="F15" s="124">
        <v>25</v>
      </c>
      <c r="G15" s="30">
        <v>1</v>
      </c>
      <c r="H15" s="30">
        <v>30</v>
      </c>
      <c r="I15" s="30">
        <v>1</v>
      </c>
      <c r="J15" s="124">
        <v>35</v>
      </c>
      <c r="K15" s="124">
        <v>1</v>
      </c>
      <c r="L15" s="124">
        <v>35</v>
      </c>
      <c r="M15" s="124"/>
      <c r="N15" s="124"/>
      <c r="O15" s="125"/>
      <c r="P15" s="123"/>
      <c r="Q15" s="100">
        <v>10</v>
      </c>
      <c r="R15" s="100">
        <v>60</v>
      </c>
      <c r="S15" s="100">
        <v>9</v>
      </c>
      <c r="T15" s="100">
        <v>69</v>
      </c>
      <c r="U15" s="100"/>
      <c r="V15" s="118">
        <v>27</v>
      </c>
      <c r="W15" s="118">
        <v>71</v>
      </c>
      <c r="X15" s="124">
        <v>95</v>
      </c>
      <c r="Y15" s="117">
        <f t="shared" si="1"/>
        <v>4</v>
      </c>
      <c r="Z15" s="117" t="s">
        <v>101</v>
      </c>
      <c r="AB15" s="117">
        <v>128</v>
      </c>
      <c r="AC15" s="117">
        <f t="shared" si="0"/>
        <v>40</v>
      </c>
    </row>
    <row r="16" spans="1:29" ht="22.5" customHeight="1" x14ac:dyDescent="0.2">
      <c r="A16" s="124" t="s">
        <v>67</v>
      </c>
      <c r="B16" s="139">
        <v>67</v>
      </c>
      <c r="C16" s="143" t="s">
        <v>99</v>
      </c>
      <c r="D16" s="124">
        <v>11</v>
      </c>
      <c r="E16" s="124">
        <v>2</v>
      </c>
      <c r="F16" s="124">
        <v>50</v>
      </c>
      <c r="G16" s="30">
        <v>2</v>
      </c>
      <c r="H16" s="30">
        <v>60</v>
      </c>
      <c r="I16" s="30">
        <v>3</v>
      </c>
      <c r="J16" s="124">
        <v>100</v>
      </c>
      <c r="K16" s="124">
        <v>3</v>
      </c>
      <c r="L16" s="124">
        <v>90</v>
      </c>
      <c r="M16" s="124"/>
      <c r="N16" s="124"/>
      <c r="O16" s="125"/>
      <c r="P16" s="123"/>
      <c r="Q16" s="100">
        <v>12</v>
      </c>
      <c r="R16" s="100">
        <v>104</v>
      </c>
      <c r="S16" s="100">
        <v>0</v>
      </c>
      <c r="T16" s="100">
        <v>104</v>
      </c>
      <c r="U16" s="100"/>
      <c r="V16" s="118">
        <v>78</v>
      </c>
      <c r="W16" s="118">
        <v>104</v>
      </c>
      <c r="X16" s="124">
        <v>57</v>
      </c>
      <c r="Y16" s="117">
        <f t="shared" si="1"/>
        <v>10</v>
      </c>
      <c r="Z16" s="117" t="s">
        <v>102</v>
      </c>
      <c r="AB16" s="117">
        <v>51</v>
      </c>
      <c r="AC16" s="117">
        <f t="shared" si="0"/>
        <v>120</v>
      </c>
    </row>
    <row r="17" spans="1:37" ht="22.5" customHeight="1" x14ac:dyDescent="0.2">
      <c r="A17" s="124"/>
      <c r="B17" s="139"/>
      <c r="C17" s="143" t="s">
        <v>100</v>
      </c>
      <c r="D17" s="124">
        <v>12</v>
      </c>
      <c r="E17" s="124">
        <v>3</v>
      </c>
      <c r="F17" s="124">
        <v>107</v>
      </c>
      <c r="G17" s="30">
        <v>2</v>
      </c>
      <c r="H17" s="30">
        <v>100</v>
      </c>
      <c r="I17" s="30">
        <v>4</v>
      </c>
      <c r="J17" s="124">
        <v>183</v>
      </c>
      <c r="K17" s="124">
        <v>3</v>
      </c>
      <c r="L17" s="124">
        <v>176</v>
      </c>
      <c r="M17" s="124"/>
      <c r="N17" s="124">
        <v>5</v>
      </c>
      <c r="O17" s="125"/>
      <c r="P17" s="123"/>
      <c r="Q17" s="100">
        <v>13</v>
      </c>
      <c r="R17" s="100">
        <v>32</v>
      </c>
      <c r="S17" s="100">
        <v>6</v>
      </c>
      <c r="T17" s="100">
        <v>38</v>
      </c>
      <c r="U17" s="100"/>
      <c r="V17" s="118">
        <v>175</v>
      </c>
      <c r="W17" s="118">
        <v>38</v>
      </c>
      <c r="X17" s="124"/>
      <c r="Y17" s="117">
        <f t="shared" si="1"/>
        <v>12</v>
      </c>
      <c r="Z17" s="117" t="s">
        <v>103</v>
      </c>
      <c r="AB17" s="117">
        <v>121</v>
      </c>
      <c r="AC17" s="117">
        <f t="shared" si="0"/>
        <v>120</v>
      </c>
    </row>
    <row r="18" spans="1:37" ht="22.5" customHeight="1" x14ac:dyDescent="0.2">
      <c r="A18" s="124" t="s">
        <v>68</v>
      </c>
      <c r="B18" s="139">
        <v>31</v>
      </c>
      <c r="C18" s="143" t="s">
        <v>101</v>
      </c>
      <c r="D18" s="124">
        <v>13</v>
      </c>
      <c r="E18" s="124">
        <v>3</v>
      </c>
      <c r="F18" s="124">
        <v>85</v>
      </c>
      <c r="G18" s="30">
        <v>2</v>
      </c>
      <c r="H18" s="30">
        <v>80</v>
      </c>
      <c r="I18" s="30">
        <v>3</v>
      </c>
      <c r="J18" s="124">
        <v>129</v>
      </c>
      <c r="K18" s="124">
        <v>3</v>
      </c>
      <c r="L18" s="124">
        <v>128</v>
      </c>
      <c r="M18" s="124"/>
      <c r="N18" s="124">
        <v>5</v>
      </c>
      <c r="O18" s="125"/>
      <c r="P18" s="129"/>
      <c r="Q18" s="100">
        <v>14</v>
      </c>
      <c r="R18" s="100">
        <v>60</v>
      </c>
      <c r="S18" s="100">
        <v>3</v>
      </c>
      <c r="T18" s="100">
        <v>63</v>
      </c>
      <c r="U18" s="100"/>
      <c r="V18" s="128">
        <v>128</v>
      </c>
      <c r="W18" s="118">
        <v>63</v>
      </c>
      <c r="X18" s="124">
        <v>98</v>
      </c>
      <c r="Y18" s="117">
        <f t="shared" si="1"/>
        <v>11</v>
      </c>
      <c r="Z18" s="117" t="s">
        <v>104</v>
      </c>
      <c r="AB18" s="117">
        <v>46</v>
      </c>
      <c r="AC18" s="117">
        <f t="shared" si="0"/>
        <v>120</v>
      </c>
    </row>
    <row r="19" spans="1:37" ht="22.5" customHeight="1" x14ac:dyDescent="0.2">
      <c r="A19" s="124" t="s">
        <v>69</v>
      </c>
      <c r="B19" s="139">
        <v>124</v>
      </c>
      <c r="C19" s="143" t="s">
        <v>102</v>
      </c>
      <c r="D19" s="124">
        <v>5</v>
      </c>
      <c r="E19" s="124">
        <v>1</v>
      </c>
      <c r="F19" s="124">
        <v>25</v>
      </c>
      <c r="G19" s="30">
        <v>1</v>
      </c>
      <c r="H19" s="30">
        <v>30</v>
      </c>
      <c r="I19" s="30">
        <v>1</v>
      </c>
      <c r="J19" s="124">
        <v>30</v>
      </c>
      <c r="K19" s="124">
        <v>2</v>
      </c>
      <c r="L19" s="124">
        <v>65</v>
      </c>
      <c r="M19" s="124"/>
      <c r="N19" s="124"/>
      <c r="O19" s="125"/>
      <c r="P19" s="123"/>
      <c r="Q19" s="100">
        <v>15</v>
      </c>
      <c r="R19" s="100">
        <v>175</v>
      </c>
      <c r="S19" s="100">
        <v>12</v>
      </c>
      <c r="T19" s="100">
        <v>187</v>
      </c>
      <c r="U19" s="100"/>
      <c r="V19" s="118">
        <v>51</v>
      </c>
      <c r="W19" s="118">
        <v>187</v>
      </c>
      <c r="X19" s="124">
        <v>95</v>
      </c>
      <c r="Y19" s="117">
        <f t="shared" si="1"/>
        <v>5</v>
      </c>
      <c r="Z19" s="117" t="s">
        <v>105</v>
      </c>
      <c r="AB19" s="117">
        <v>44</v>
      </c>
      <c r="AC19" s="117">
        <f t="shared" si="0"/>
        <v>80</v>
      </c>
    </row>
    <row r="20" spans="1:37" ht="22.5" customHeight="1" x14ac:dyDescent="0.2">
      <c r="A20" s="124" t="s">
        <v>70</v>
      </c>
      <c r="B20" s="139">
        <v>140</v>
      </c>
      <c r="C20" s="143" t="s">
        <v>103</v>
      </c>
      <c r="D20" s="124">
        <v>10</v>
      </c>
      <c r="E20" s="124">
        <v>2</v>
      </c>
      <c r="F20" s="124">
        <v>75</v>
      </c>
      <c r="G20" s="30">
        <v>2</v>
      </c>
      <c r="H20" s="30">
        <v>100</v>
      </c>
      <c r="I20" s="30">
        <v>3</v>
      </c>
      <c r="J20" s="124">
        <v>120</v>
      </c>
      <c r="K20" s="124">
        <v>3</v>
      </c>
      <c r="L20" s="124">
        <v>120</v>
      </c>
      <c r="M20" s="124"/>
      <c r="N20" s="124">
        <v>5</v>
      </c>
      <c r="O20" s="125"/>
      <c r="P20" s="123"/>
      <c r="Q20" s="100">
        <v>16</v>
      </c>
      <c r="R20" s="100">
        <v>114</v>
      </c>
      <c r="S20" s="100">
        <v>6</v>
      </c>
      <c r="T20" s="100">
        <v>120</v>
      </c>
      <c r="U20" s="100"/>
      <c r="V20" s="118">
        <v>121</v>
      </c>
      <c r="W20" s="118">
        <v>120</v>
      </c>
      <c r="X20" s="124">
        <v>109</v>
      </c>
      <c r="Y20" s="117">
        <f t="shared" ref="Y20:Y47" si="2">E20+G20+I20+K20+M20</f>
        <v>10</v>
      </c>
      <c r="Z20" s="117" t="s">
        <v>130</v>
      </c>
      <c r="AB20" s="117">
        <v>119</v>
      </c>
      <c r="AC20" s="117">
        <f t="shared" ref="AC20:AC47" si="3">K20*40</f>
        <v>120</v>
      </c>
    </row>
    <row r="21" spans="1:37" ht="22.5" customHeight="1" x14ac:dyDescent="0.2">
      <c r="A21" s="124" t="s">
        <v>71</v>
      </c>
      <c r="B21" s="139">
        <v>245</v>
      </c>
      <c r="C21" s="143" t="s">
        <v>104</v>
      </c>
      <c r="D21" s="124">
        <v>5</v>
      </c>
      <c r="E21" s="124"/>
      <c r="F21" s="124"/>
      <c r="G21" s="30">
        <v>2</v>
      </c>
      <c r="H21" s="30">
        <v>60</v>
      </c>
      <c r="I21" s="30">
        <v>2</v>
      </c>
      <c r="J21" s="124">
        <v>60</v>
      </c>
      <c r="K21" s="124">
        <v>1</v>
      </c>
      <c r="L21" s="124">
        <v>46</v>
      </c>
      <c r="M21" s="124"/>
      <c r="N21" s="124"/>
      <c r="O21" s="125"/>
      <c r="P21" s="123"/>
      <c r="Q21" s="100">
        <v>18</v>
      </c>
      <c r="R21" s="100">
        <v>118</v>
      </c>
      <c r="S21" s="100">
        <v>8</v>
      </c>
      <c r="T21" s="100">
        <v>126</v>
      </c>
      <c r="U21" s="100"/>
      <c r="V21" s="118">
        <v>46</v>
      </c>
      <c r="W21" s="118">
        <v>126</v>
      </c>
      <c r="X21" s="124">
        <v>170</v>
      </c>
      <c r="Y21" s="117">
        <f t="shared" si="2"/>
        <v>5</v>
      </c>
      <c r="Z21" s="117" t="s">
        <v>127</v>
      </c>
      <c r="AB21" s="117">
        <v>147</v>
      </c>
      <c r="AC21" s="117">
        <f t="shared" si="3"/>
        <v>40</v>
      </c>
    </row>
    <row r="22" spans="1:37" ht="22.5" customHeight="1" x14ac:dyDescent="0.2">
      <c r="A22" s="124" t="s">
        <v>72</v>
      </c>
      <c r="B22" s="139">
        <v>99</v>
      </c>
      <c r="C22" s="143" t="s">
        <v>106</v>
      </c>
      <c r="D22" s="124">
        <v>11</v>
      </c>
      <c r="E22" s="124">
        <v>2</v>
      </c>
      <c r="F22" s="124">
        <v>65</v>
      </c>
      <c r="G22" s="32">
        <v>3</v>
      </c>
      <c r="H22" s="32">
        <v>110</v>
      </c>
      <c r="I22" s="32">
        <v>3</v>
      </c>
      <c r="J22" s="124">
        <v>120</v>
      </c>
      <c r="K22" s="124">
        <v>3</v>
      </c>
      <c r="L22" s="124">
        <v>120</v>
      </c>
      <c r="M22" s="124"/>
      <c r="N22" s="124">
        <v>5</v>
      </c>
      <c r="O22" s="125"/>
      <c r="P22" s="123"/>
      <c r="Q22" s="100"/>
      <c r="R22" s="100">
        <v>1300</v>
      </c>
      <c r="S22" s="100">
        <v>125</v>
      </c>
      <c r="T22" s="100">
        <v>1425</v>
      </c>
      <c r="U22" s="100"/>
      <c r="V22" s="118">
        <v>119</v>
      </c>
      <c r="X22" s="124">
        <v>91</v>
      </c>
      <c r="Y22" s="117">
        <f t="shared" si="2"/>
        <v>11</v>
      </c>
      <c r="Z22" s="117" t="s">
        <v>107</v>
      </c>
      <c r="AB22" s="117">
        <v>61</v>
      </c>
      <c r="AC22" s="117">
        <f t="shared" si="3"/>
        <v>120</v>
      </c>
    </row>
    <row r="23" spans="1:37" ht="22.5" customHeight="1" x14ac:dyDescent="0.2">
      <c r="A23" s="130"/>
      <c r="B23" s="130"/>
      <c r="C23" s="144" t="s">
        <v>105</v>
      </c>
      <c r="D23" s="130">
        <v>4</v>
      </c>
      <c r="E23" s="130">
        <v>1</v>
      </c>
      <c r="F23" s="130">
        <v>20</v>
      </c>
      <c r="G23" s="39">
        <v>1</v>
      </c>
      <c r="H23" s="39">
        <v>35</v>
      </c>
      <c r="I23" s="39">
        <v>1</v>
      </c>
      <c r="J23" s="130">
        <v>35</v>
      </c>
      <c r="K23" s="130">
        <v>1</v>
      </c>
      <c r="L23" s="130">
        <v>45</v>
      </c>
      <c r="M23" s="130"/>
      <c r="N23" s="130"/>
      <c r="O23" s="131"/>
      <c r="P23" s="123"/>
      <c r="Q23" s="100"/>
      <c r="R23" s="100"/>
      <c r="S23" s="100"/>
      <c r="T23" s="100"/>
      <c r="U23" s="100"/>
      <c r="V23" s="118">
        <v>44</v>
      </c>
      <c r="X23" s="124"/>
      <c r="Y23" s="117">
        <f t="shared" si="2"/>
        <v>4</v>
      </c>
      <c r="Z23" s="117" t="s">
        <v>108</v>
      </c>
      <c r="AB23" s="117">
        <v>35</v>
      </c>
      <c r="AC23" s="117">
        <f t="shared" si="3"/>
        <v>40</v>
      </c>
      <c r="AK23" s="117">
        <f>1645-B24</f>
        <v>0</v>
      </c>
    </row>
    <row r="24" spans="1:37" ht="22.5" customHeight="1" x14ac:dyDescent="0.2">
      <c r="A24" s="120" t="s">
        <v>128</v>
      </c>
      <c r="B24" s="138">
        <f>SUM(B7:B23)</f>
        <v>1645</v>
      </c>
      <c r="C24" s="137">
        <f>COUNTA(C7:C23)</f>
        <v>15</v>
      </c>
      <c r="D24" s="137">
        <f>SUM(D7:D23)</f>
        <v>126</v>
      </c>
      <c r="E24" s="141">
        <f t="shared" ref="E24:O24" si="4">SUM(E7:E23)</f>
        <v>24</v>
      </c>
      <c r="F24" s="141">
        <f t="shared" si="4"/>
        <v>722</v>
      </c>
      <c r="G24" s="141">
        <f t="shared" si="4"/>
        <v>28</v>
      </c>
      <c r="H24" s="141">
        <f t="shared" si="4"/>
        <v>1050</v>
      </c>
      <c r="I24" s="141">
        <f t="shared" si="4"/>
        <v>33</v>
      </c>
      <c r="J24" s="141">
        <f t="shared" si="4"/>
        <v>1324</v>
      </c>
      <c r="K24" s="141">
        <f t="shared" si="4"/>
        <v>33</v>
      </c>
      <c r="L24" s="141">
        <f t="shared" si="4"/>
        <v>1390</v>
      </c>
      <c r="M24" s="141">
        <f t="shared" si="4"/>
        <v>1</v>
      </c>
      <c r="N24" s="141">
        <f t="shared" si="4"/>
        <v>30</v>
      </c>
      <c r="O24" s="141">
        <f t="shared" si="4"/>
        <v>0</v>
      </c>
      <c r="P24" s="137">
        <f t="shared" ref="P24:AI24" si="5">SUM(P7:P23)</f>
        <v>0</v>
      </c>
      <c r="Q24" s="137">
        <f t="shared" si="5"/>
        <v>136</v>
      </c>
      <c r="R24" s="137">
        <f t="shared" si="5"/>
        <v>2600</v>
      </c>
      <c r="S24" s="137">
        <f t="shared" si="5"/>
        <v>250</v>
      </c>
      <c r="T24" s="137">
        <f t="shared" si="5"/>
        <v>2850</v>
      </c>
      <c r="U24" s="137">
        <f t="shared" si="5"/>
        <v>0</v>
      </c>
      <c r="V24" s="137">
        <f t="shared" si="5"/>
        <v>1277</v>
      </c>
      <c r="W24" s="137">
        <f t="shared" si="5"/>
        <v>1311</v>
      </c>
      <c r="X24" s="137">
        <f t="shared" si="5"/>
        <v>1458</v>
      </c>
      <c r="Y24" s="137">
        <f t="shared" si="5"/>
        <v>119</v>
      </c>
      <c r="Z24" s="137">
        <f t="shared" si="5"/>
        <v>0</v>
      </c>
      <c r="AA24" s="137">
        <f t="shared" si="5"/>
        <v>0</v>
      </c>
      <c r="AB24" s="137">
        <f t="shared" si="5"/>
        <v>1370</v>
      </c>
      <c r="AC24" s="137">
        <f t="shared" si="5"/>
        <v>1320</v>
      </c>
      <c r="AD24" s="137">
        <f t="shared" si="5"/>
        <v>0</v>
      </c>
      <c r="AE24" s="137">
        <f t="shared" si="5"/>
        <v>0</v>
      </c>
      <c r="AF24" s="137">
        <f t="shared" si="5"/>
        <v>0</v>
      </c>
      <c r="AG24" s="137">
        <f t="shared" si="5"/>
        <v>0</v>
      </c>
      <c r="AH24" s="137">
        <f t="shared" si="5"/>
        <v>0</v>
      </c>
      <c r="AI24" s="137">
        <f t="shared" si="5"/>
        <v>0</v>
      </c>
    </row>
    <row r="25" spans="1:37" ht="23.25" customHeight="1" x14ac:dyDescent="0.2">
      <c r="A25" s="146" t="s">
        <v>15</v>
      </c>
      <c r="B25" s="146"/>
      <c r="C25" s="146"/>
      <c r="D25" s="146"/>
      <c r="E25" s="146"/>
      <c r="F25" s="146"/>
      <c r="G25" s="146"/>
      <c r="H25" s="146"/>
      <c r="I25" s="146"/>
      <c r="J25" s="146"/>
      <c r="K25" s="146"/>
      <c r="L25" s="146"/>
      <c r="M25" s="146"/>
      <c r="N25" s="146"/>
      <c r="O25" s="146"/>
      <c r="P25" s="61"/>
      <c r="Q25" s="113"/>
      <c r="R25" s="113"/>
      <c r="S25" s="113"/>
      <c r="T25" s="113"/>
      <c r="U25" s="113"/>
      <c r="Y25" s="117">
        <f t="shared" si="2"/>
        <v>0</v>
      </c>
      <c r="Z25" s="117" t="s">
        <v>110</v>
      </c>
      <c r="AB25" s="117">
        <v>67</v>
      </c>
      <c r="AC25" s="117">
        <f t="shared" si="3"/>
        <v>0</v>
      </c>
    </row>
    <row r="26" spans="1:37" ht="18" customHeight="1" x14ac:dyDescent="0.2">
      <c r="A26" s="121" t="s">
        <v>59</v>
      </c>
      <c r="B26" s="121"/>
      <c r="C26" s="142" t="s">
        <v>201</v>
      </c>
      <c r="D26" s="29">
        <f>E26+G26+I26+K26+M26</f>
        <v>11</v>
      </c>
      <c r="E26" s="29">
        <v>3</v>
      </c>
      <c r="F26" s="29">
        <v>70</v>
      </c>
      <c r="G26" s="29">
        <v>2</v>
      </c>
      <c r="H26" s="29">
        <v>60</v>
      </c>
      <c r="I26" s="29">
        <v>3</v>
      </c>
      <c r="J26" s="121">
        <v>90</v>
      </c>
      <c r="K26" s="121">
        <v>2</v>
      </c>
      <c r="L26" s="121">
        <v>70</v>
      </c>
      <c r="M26" s="121">
        <v>1</v>
      </c>
      <c r="N26" s="121">
        <v>15</v>
      </c>
      <c r="O26" s="122"/>
      <c r="P26" s="129"/>
      <c r="Q26" s="100"/>
      <c r="R26" s="100"/>
      <c r="S26" s="100"/>
      <c r="T26" s="100"/>
      <c r="U26" s="100"/>
      <c r="V26" s="128">
        <v>61</v>
      </c>
      <c r="Y26" s="117">
        <f t="shared" si="2"/>
        <v>11</v>
      </c>
      <c r="Z26" s="117" t="s">
        <v>111</v>
      </c>
      <c r="AB26" s="117">
        <v>25</v>
      </c>
      <c r="AC26" s="117">
        <f t="shared" si="3"/>
        <v>80</v>
      </c>
    </row>
    <row r="27" spans="1:37" ht="18" customHeight="1" x14ac:dyDescent="0.2">
      <c r="A27" s="124" t="s">
        <v>59</v>
      </c>
      <c r="B27" s="124"/>
      <c r="C27" s="143" t="s">
        <v>202</v>
      </c>
      <c r="D27" s="30">
        <f t="shared" ref="D27:D47" si="6">E27+G27+I27+K27+M27</f>
        <v>9</v>
      </c>
      <c r="E27" s="30">
        <v>2</v>
      </c>
      <c r="F27" s="30">
        <v>30</v>
      </c>
      <c r="G27" s="30">
        <v>2</v>
      </c>
      <c r="H27" s="30">
        <v>40</v>
      </c>
      <c r="I27" s="30">
        <v>3</v>
      </c>
      <c r="J27" s="124">
        <v>60</v>
      </c>
      <c r="K27" s="124">
        <v>2</v>
      </c>
      <c r="L27" s="124">
        <v>40</v>
      </c>
      <c r="M27" s="124"/>
      <c r="N27" s="124"/>
      <c r="O27" s="124"/>
      <c r="P27" s="127"/>
      <c r="Q27" s="100"/>
      <c r="R27" s="100"/>
      <c r="S27" s="100"/>
      <c r="T27" s="100"/>
      <c r="U27" s="100"/>
      <c r="V27" s="118">
        <v>35</v>
      </c>
      <c r="Y27" s="117">
        <f t="shared" si="2"/>
        <v>9</v>
      </c>
      <c r="Z27" s="117" t="s">
        <v>112</v>
      </c>
      <c r="AB27" s="117">
        <v>5</v>
      </c>
      <c r="AC27" s="117">
        <f t="shared" si="3"/>
        <v>80</v>
      </c>
    </row>
    <row r="28" spans="1:37" ht="18" customHeight="1" x14ac:dyDescent="0.2">
      <c r="A28" s="124" t="s">
        <v>59</v>
      </c>
      <c r="B28" s="124"/>
      <c r="C28" s="143" t="s">
        <v>210</v>
      </c>
      <c r="D28" s="30">
        <f t="shared" si="6"/>
        <v>6</v>
      </c>
      <c r="E28" s="30">
        <v>2</v>
      </c>
      <c r="F28" s="30">
        <v>30</v>
      </c>
      <c r="G28" s="30">
        <v>1</v>
      </c>
      <c r="H28" s="30">
        <v>25</v>
      </c>
      <c r="I28" s="30">
        <v>1</v>
      </c>
      <c r="J28" s="124">
        <v>30</v>
      </c>
      <c r="K28" s="124">
        <v>1</v>
      </c>
      <c r="L28" s="124">
        <v>30</v>
      </c>
      <c r="M28" s="124">
        <v>1</v>
      </c>
      <c r="N28" s="124">
        <v>5</v>
      </c>
      <c r="O28" s="124"/>
      <c r="P28" s="126"/>
      <c r="Q28" s="100"/>
      <c r="R28" s="100"/>
      <c r="S28" s="100"/>
      <c r="T28" s="100"/>
      <c r="U28" s="100"/>
      <c r="V28" s="128">
        <v>25</v>
      </c>
      <c r="Y28" s="117">
        <f t="shared" si="2"/>
        <v>6</v>
      </c>
      <c r="Z28" s="117" t="s">
        <v>113</v>
      </c>
      <c r="AB28" s="117">
        <v>0</v>
      </c>
      <c r="AC28" s="117">
        <f t="shared" si="3"/>
        <v>40</v>
      </c>
    </row>
    <row r="29" spans="1:37" ht="18" customHeight="1" x14ac:dyDescent="0.2">
      <c r="A29" s="124" t="s">
        <v>61</v>
      </c>
      <c r="B29" s="124"/>
      <c r="C29" s="143" t="s">
        <v>205</v>
      </c>
      <c r="D29" s="30">
        <f t="shared" si="6"/>
        <v>2</v>
      </c>
      <c r="E29" s="30"/>
      <c r="F29" s="30"/>
      <c r="G29" s="30">
        <v>1</v>
      </c>
      <c r="H29" s="30">
        <v>15</v>
      </c>
      <c r="I29" s="30">
        <v>1</v>
      </c>
      <c r="J29" s="124">
        <v>15</v>
      </c>
      <c r="K29" s="124"/>
      <c r="L29" s="124"/>
      <c r="M29" s="124"/>
      <c r="N29" s="124"/>
      <c r="O29" s="124"/>
      <c r="P29" s="127"/>
      <c r="Q29" s="100"/>
      <c r="R29" s="100"/>
      <c r="S29" s="100"/>
      <c r="T29" s="100"/>
      <c r="U29" s="100"/>
      <c r="V29" s="118">
        <v>5</v>
      </c>
      <c r="Y29" s="117">
        <f t="shared" si="2"/>
        <v>2</v>
      </c>
      <c r="Z29" s="117" t="s">
        <v>114</v>
      </c>
      <c r="AB29" s="117">
        <v>16</v>
      </c>
      <c r="AC29" s="117">
        <f t="shared" si="3"/>
        <v>0</v>
      </c>
    </row>
    <row r="30" spans="1:37" ht="18" customHeight="1" x14ac:dyDescent="0.2">
      <c r="A30" s="124" t="s">
        <v>61</v>
      </c>
      <c r="B30" s="124"/>
      <c r="C30" s="143" t="s">
        <v>211</v>
      </c>
      <c r="D30" s="30">
        <f t="shared" si="6"/>
        <v>2</v>
      </c>
      <c r="E30" s="30">
        <v>2</v>
      </c>
      <c r="F30" s="30">
        <v>30</v>
      </c>
      <c r="G30" s="30"/>
      <c r="H30" s="30"/>
      <c r="I30" s="30"/>
      <c r="J30" s="124"/>
      <c r="K30" s="124"/>
      <c r="L30" s="124"/>
      <c r="M30" s="124"/>
      <c r="N30" s="124"/>
      <c r="O30" s="124"/>
      <c r="P30" s="127"/>
      <c r="Q30" s="100"/>
      <c r="R30" s="100"/>
      <c r="S30" s="100"/>
      <c r="T30" s="100"/>
      <c r="U30" s="100"/>
      <c r="Y30" s="117">
        <f t="shared" si="2"/>
        <v>2</v>
      </c>
      <c r="Z30" s="117" t="s">
        <v>115</v>
      </c>
      <c r="AB30" s="117">
        <v>20</v>
      </c>
      <c r="AC30" s="117">
        <f t="shared" si="3"/>
        <v>0</v>
      </c>
    </row>
    <row r="31" spans="1:37" ht="18" customHeight="1" x14ac:dyDescent="0.2">
      <c r="A31" s="124" t="s">
        <v>62</v>
      </c>
      <c r="B31" s="124"/>
      <c r="C31" s="143" t="s">
        <v>203</v>
      </c>
      <c r="D31" s="30">
        <f t="shared" si="6"/>
        <v>5</v>
      </c>
      <c r="E31" s="30">
        <v>2</v>
      </c>
      <c r="F31" s="30">
        <v>55</v>
      </c>
      <c r="G31" s="30">
        <v>1</v>
      </c>
      <c r="H31" s="30">
        <v>35</v>
      </c>
      <c r="I31" s="30">
        <v>1</v>
      </c>
      <c r="J31" s="124">
        <v>45</v>
      </c>
      <c r="K31" s="124">
        <v>1</v>
      </c>
      <c r="L31" s="124">
        <v>35</v>
      </c>
      <c r="M31" s="124"/>
      <c r="N31" s="124"/>
      <c r="O31" s="124"/>
      <c r="P31" s="127"/>
      <c r="Q31" s="100"/>
      <c r="R31" s="100"/>
      <c r="S31" s="100"/>
      <c r="T31" s="100"/>
      <c r="U31" s="100"/>
      <c r="Y31" s="117">
        <f t="shared" si="2"/>
        <v>5</v>
      </c>
      <c r="Z31" s="117" t="s">
        <v>117</v>
      </c>
      <c r="AB31" s="117">
        <v>30</v>
      </c>
      <c r="AC31" s="117">
        <f t="shared" si="3"/>
        <v>40</v>
      </c>
    </row>
    <row r="32" spans="1:37" ht="18" customHeight="1" x14ac:dyDescent="0.2">
      <c r="A32" s="124" t="s">
        <v>62</v>
      </c>
      <c r="B32" s="124"/>
      <c r="C32" s="143" t="s">
        <v>206</v>
      </c>
      <c r="D32" s="30">
        <f t="shared" si="6"/>
        <v>3</v>
      </c>
      <c r="E32" s="30">
        <v>0</v>
      </c>
      <c r="F32" s="30">
        <v>0</v>
      </c>
      <c r="G32" s="30">
        <v>1</v>
      </c>
      <c r="H32" s="30">
        <v>20</v>
      </c>
      <c r="I32" s="30">
        <v>1</v>
      </c>
      <c r="J32" s="124">
        <v>20</v>
      </c>
      <c r="K32" s="124">
        <v>1</v>
      </c>
      <c r="L32" s="124">
        <v>20</v>
      </c>
      <c r="M32" s="124"/>
      <c r="N32" s="124"/>
      <c r="O32" s="124"/>
      <c r="P32" s="127"/>
      <c r="Q32" s="100"/>
      <c r="R32" s="100"/>
      <c r="S32" s="100"/>
      <c r="T32" s="100"/>
      <c r="U32" s="100"/>
      <c r="V32" s="118">
        <v>16</v>
      </c>
      <c r="Y32" s="117">
        <f t="shared" si="2"/>
        <v>3</v>
      </c>
      <c r="Z32" s="117" t="s">
        <v>131</v>
      </c>
      <c r="AB32" s="117">
        <v>32</v>
      </c>
      <c r="AC32" s="117">
        <f t="shared" si="3"/>
        <v>40</v>
      </c>
    </row>
    <row r="33" spans="1:29" ht="18" customHeight="1" x14ac:dyDescent="0.2">
      <c r="A33" s="124" t="s">
        <v>62</v>
      </c>
      <c r="B33" s="124"/>
      <c r="C33" s="143" t="s">
        <v>212</v>
      </c>
      <c r="D33" s="30">
        <f t="shared" si="6"/>
        <v>2</v>
      </c>
      <c r="E33" s="30">
        <v>1</v>
      </c>
      <c r="F33" s="30">
        <v>25</v>
      </c>
      <c r="G33" s="30"/>
      <c r="H33" s="30"/>
      <c r="I33" s="30"/>
      <c r="J33" s="124"/>
      <c r="K33" s="124"/>
      <c r="L33" s="124"/>
      <c r="M33" s="124">
        <v>1</v>
      </c>
      <c r="N33" s="124">
        <v>10</v>
      </c>
      <c r="O33" s="124"/>
      <c r="P33" s="126"/>
      <c r="Q33" s="100"/>
      <c r="R33" s="100"/>
      <c r="S33" s="100"/>
      <c r="T33" s="100"/>
      <c r="U33" s="100"/>
      <c r="V33" s="128">
        <v>20</v>
      </c>
      <c r="Y33" s="117">
        <f t="shared" si="2"/>
        <v>2</v>
      </c>
      <c r="Z33" s="117" t="s">
        <v>120</v>
      </c>
      <c r="AB33" s="117">
        <v>7</v>
      </c>
      <c r="AC33" s="117">
        <f t="shared" si="3"/>
        <v>0</v>
      </c>
    </row>
    <row r="34" spans="1:29" ht="18" customHeight="1" x14ac:dyDescent="0.2">
      <c r="A34" s="124" t="s">
        <v>62</v>
      </c>
      <c r="B34" s="124"/>
      <c r="C34" s="143" t="s">
        <v>213</v>
      </c>
      <c r="D34" s="30">
        <f t="shared" si="6"/>
        <v>3</v>
      </c>
      <c r="E34" s="30"/>
      <c r="F34" s="30"/>
      <c r="G34" s="30">
        <v>1</v>
      </c>
      <c r="H34" s="30">
        <v>20</v>
      </c>
      <c r="I34" s="30">
        <v>1</v>
      </c>
      <c r="J34" s="124">
        <v>20</v>
      </c>
      <c r="K34" s="124">
        <v>1</v>
      </c>
      <c r="L34" s="124">
        <v>15</v>
      </c>
      <c r="M34" s="124"/>
      <c r="N34" s="124"/>
      <c r="O34" s="124"/>
      <c r="P34" s="126"/>
      <c r="Q34" s="100"/>
      <c r="R34" s="100"/>
      <c r="S34" s="100"/>
      <c r="T34" s="100"/>
      <c r="U34" s="100"/>
      <c r="V34" s="128">
        <v>20</v>
      </c>
      <c r="Y34" s="117">
        <f t="shared" ref="Y34" si="7">E34+G34+I34+K34+M34</f>
        <v>3</v>
      </c>
      <c r="Z34" s="117" t="s">
        <v>120</v>
      </c>
      <c r="AB34" s="117">
        <v>7</v>
      </c>
      <c r="AC34" s="117">
        <f t="shared" ref="AC34" si="8">K34*40</f>
        <v>40</v>
      </c>
    </row>
    <row r="35" spans="1:29" ht="18" customHeight="1" x14ac:dyDescent="0.2">
      <c r="A35" s="124" t="s">
        <v>62</v>
      </c>
      <c r="B35" s="124"/>
      <c r="C35" s="143" t="s">
        <v>214</v>
      </c>
      <c r="D35" s="30">
        <f t="shared" si="6"/>
        <v>2</v>
      </c>
      <c r="E35" s="30">
        <v>2</v>
      </c>
      <c r="F35" s="30">
        <v>45</v>
      </c>
      <c r="G35" s="30"/>
      <c r="H35" s="30"/>
      <c r="I35" s="30"/>
      <c r="J35" s="124"/>
      <c r="K35" s="124"/>
      <c r="L35" s="124"/>
      <c r="M35" s="124"/>
      <c r="N35" s="124"/>
      <c r="O35" s="124"/>
      <c r="P35" s="127"/>
      <c r="Q35" s="100"/>
      <c r="R35" s="100"/>
      <c r="S35" s="100"/>
      <c r="T35" s="100"/>
      <c r="U35" s="100"/>
      <c r="Y35" s="117">
        <f t="shared" si="2"/>
        <v>2</v>
      </c>
      <c r="Z35" s="117" t="s">
        <v>132</v>
      </c>
      <c r="AB35" s="117">
        <v>15</v>
      </c>
      <c r="AC35" s="117">
        <f t="shared" si="3"/>
        <v>0</v>
      </c>
    </row>
    <row r="36" spans="1:29" ht="18" customHeight="1" x14ac:dyDescent="0.2">
      <c r="A36" s="124" t="s">
        <v>62</v>
      </c>
      <c r="B36" s="124"/>
      <c r="C36" s="143" t="s">
        <v>207</v>
      </c>
      <c r="D36" s="30">
        <f t="shared" si="6"/>
        <v>3</v>
      </c>
      <c r="E36" s="30">
        <v>0</v>
      </c>
      <c r="F36" s="30">
        <v>0</v>
      </c>
      <c r="G36" s="30">
        <v>1</v>
      </c>
      <c r="H36" s="30">
        <v>45</v>
      </c>
      <c r="I36" s="30">
        <v>1</v>
      </c>
      <c r="J36" s="124">
        <v>40</v>
      </c>
      <c r="K36" s="124">
        <v>1</v>
      </c>
      <c r="L36" s="124">
        <v>30</v>
      </c>
      <c r="M36" s="124"/>
      <c r="N36" s="124"/>
      <c r="O36" s="124"/>
      <c r="P36" s="127"/>
      <c r="Q36" s="100"/>
      <c r="R36" s="100"/>
      <c r="S36" s="100"/>
      <c r="T36" s="100"/>
      <c r="U36" s="100"/>
      <c r="V36" s="118">
        <v>30</v>
      </c>
      <c r="Y36" s="117">
        <f t="shared" si="2"/>
        <v>3</v>
      </c>
      <c r="Z36" s="117" t="s">
        <v>122</v>
      </c>
      <c r="AB36" s="117">
        <v>26</v>
      </c>
      <c r="AC36" s="117">
        <f t="shared" si="3"/>
        <v>40</v>
      </c>
    </row>
    <row r="37" spans="1:29" ht="18" customHeight="1" x14ac:dyDescent="0.2">
      <c r="A37" s="124" t="s">
        <v>65</v>
      </c>
      <c r="B37" s="124"/>
      <c r="C37" s="143" t="s">
        <v>215</v>
      </c>
      <c r="D37" s="30">
        <f t="shared" si="6"/>
        <v>3</v>
      </c>
      <c r="E37" s="30">
        <v>2</v>
      </c>
      <c r="F37" s="30">
        <v>50</v>
      </c>
      <c r="G37" s="30"/>
      <c r="H37" s="30"/>
      <c r="I37" s="30"/>
      <c r="J37" s="124"/>
      <c r="K37" s="124"/>
      <c r="L37" s="124"/>
      <c r="M37" s="124">
        <v>1</v>
      </c>
      <c r="N37" s="124">
        <v>10</v>
      </c>
      <c r="O37" s="124"/>
      <c r="P37" s="127"/>
      <c r="Q37" s="100"/>
      <c r="R37" s="100"/>
      <c r="S37" s="100"/>
      <c r="T37" s="100"/>
      <c r="U37" s="100"/>
      <c r="Y37" s="117">
        <f t="shared" si="2"/>
        <v>3</v>
      </c>
      <c r="Z37" s="117" t="s">
        <v>123</v>
      </c>
      <c r="AB37" s="117">
        <v>0</v>
      </c>
      <c r="AC37" s="117">
        <f t="shared" si="3"/>
        <v>0</v>
      </c>
    </row>
    <row r="38" spans="1:29" ht="18" customHeight="1" x14ac:dyDescent="0.2">
      <c r="A38" s="124" t="s">
        <v>65</v>
      </c>
      <c r="B38" s="124"/>
      <c r="C38" s="143" t="s">
        <v>208</v>
      </c>
      <c r="D38" s="31">
        <f t="shared" si="6"/>
        <v>3</v>
      </c>
      <c r="E38" s="31">
        <v>0</v>
      </c>
      <c r="F38" s="31">
        <v>0</v>
      </c>
      <c r="G38" s="31">
        <v>1</v>
      </c>
      <c r="H38" s="31">
        <v>35</v>
      </c>
      <c r="I38" s="31">
        <v>1</v>
      </c>
      <c r="J38" s="124">
        <v>35</v>
      </c>
      <c r="K38" s="124">
        <v>1</v>
      </c>
      <c r="L38" s="124">
        <v>35</v>
      </c>
      <c r="M38" s="124"/>
      <c r="N38" s="124"/>
      <c r="O38" s="124"/>
      <c r="P38" s="127"/>
      <c r="Q38" s="100"/>
      <c r="R38" s="100"/>
      <c r="S38" s="100"/>
      <c r="T38" s="100"/>
      <c r="U38" s="100"/>
      <c r="V38" s="118">
        <v>32</v>
      </c>
      <c r="Y38" s="117">
        <f t="shared" si="2"/>
        <v>3</v>
      </c>
      <c r="Z38" s="117" t="s">
        <v>56</v>
      </c>
      <c r="AB38" s="117">
        <v>4</v>
      </c>
      <c r="AC38" s="117">
        <f t="shared" si="3"/>
        <v>40</v>
      </c>
    </row>
    <row r="39" spans="1:29" ht="18" customHeight="1" x14ac:dyDescent="0.2">
      <c r="A39" s="124" t="s">
        <v>66</v>
      </c>
      <c r="B39" s="124"/>
      <c r="C39" s="143" t="s">
        <v>209</v>
      </c>
      <c r="D39" s="30">
        <f t="shared" si="6"/>
        <v>1</v>
      </c>
      <c r="E39" s="30">
        <v>0</v>
      </c>
      <c r="F39" s="30">
        <v>0</v>
      </c>
      <c r="G39" s="30"/>
      <c r="H39" s="30">
        <v>2</v>
      </c>
      <c r="I39" s="30">
        <v>1</v>
      </c>
      <c r="J39" s="124">
        <v>8</v>
      </c>
      <c r="K39" s="124"/>
      <c r="L39" s="124"/>
      <c r="M39" s="124"/>
      <c r="N39" s="124"/>
      <c r="O39" s="124"/>
      <c r="P39" s="127"/>
      <c r="Q39" s="100"/>
      <c r="R39" s="100"/>
      <c r="S39" s="100"/>
      <c r="T39" s="100"/>
      <c r="U39" s="100"/>
      <c r="V39" s="118">
        <v>7</v>
      </c>
      <c r="Y39" s="117">
        <f t="shared" si="2"/>
        <v>1</v>
      </c>
      <c r="Z39" s="117" t="s">
        <v>124</v>
      </c>
      <c r="AB39" s="117">
        <v>21</v>
      </c>
      <c r="AC39" s="117">
        <f t="shared" si="3"/>
        <v>0</v>
      </c>
    </row>
    <row r="40" spans="1:29" ht="18" customHeight="1" x14ac:dyDescent="0.2">
      <c r="A40" s="124" t="s">
        <v>90</v>
      </c>
      <c r="B40" s="124"/>
      <c r="C40" s="143" t="s">
        <v>216</v>
      </c>
      <c r="D40" s="30">
        <f t="shared" si="6"/>
        <v>1</v>
      </c>
      <c r="E40" s="30">
        <v>1</v>
      </c>
      <c r="F40" s="30">
        <v>25</v>
      </c>
      <c r="G40" s="30"/>
      <c r="H40" s="30"/>
      <c r="I40" s="30"/>
      <c r="J40" s="124"/>
      <c r="K40" s="124"/>
      <c r="L40" s="124"/>
      <c r="M40" s="124"/>
      <c r="N40" s="124"/>
      <c r="O40" s="124"/>
      <c r="P40" s="127"/>
      <c r="Q40" s="100"/>
      <c r="R40" s="100"/>
      <c r="S40" s="100"/>
      <c r="T40" s="100"/>
      <c r="U40" s="100"/>
      <c r="Y40" s="117">
        <f t="shared" si="2"/>
        <v>1</v>
      </c>
      <c r="Z40" s="117" t="s">
        <v>133</v>
      </c>
      <c r="AB40" s="117">
        <v>0</v>
      </c>
      <c r="AC40" s="117">
        <f t="shared" si="3"/>
        <v>0</v>
      </c>
    </row>
    <row r="41" spans="1:29" ht="18" customHeight="1" x14ac:dyDescent="0.2">
      <c r="A41" s="124" t="s">
        <v>90</v>
      </c>
      <c r="B41" s="124"/>
      <c r="C41" s="143" t="s">
        <v>217</v>
      </c>
      <c r="D41" s="30">
        <f t="shared" si="6"/>
        <v>6</v>
      </c>
      <c r="E41" s="30">
        <v>2</v>
      </c>
      <c r="F41" s="30">
        <v>40</v>
      </c>
      <c r="G41" s="30">
        <v>2</v>
      </c>
      <c r="H41" s="30">
        <v>50</v>
      </c>
      <c r="I41" s="30">
        <v>1</v>
      </c>
      <c r="J41" s="124">
        <v>30</v>
      </c>
      <c r="K41" s="124">
        <v>1</v>
      </c>
      <c r="L41" s="124">
        <v>25</v>
      </c>
      <c r="M41" s="124"/>
      <c r="N41" s="124"/>
      <c r="O41" s="124"/>
      <c r="P41" s="127"/>
      <c r="Q41" s="100"/>
      <c r="R41" s="100"/>
      <c r="S41" s="100"/>
      <c r="T41" s="100"/>
      <c r="U41" s="100"/>
      <c r="Y41" s="117">
        <f t="shared" si="2"/>
        <v>6</v>
      </c>
      <c r="Z41" s="117" t="s">
        <v>126</v>
      </c>
      <c r="AB41" s="117">
        <v>11</v>
      </c>
      <c r="AC41" s="117">
        <f t="shared" si="3"/>
        <v>40</v>
      </c>
    </row>
    <row r="42" spans="1:29" ht="18" customHeight="1" x14ac:dyDescent="0.2">
      <c r="A42" s="124" t="s">
        <v>68</v>
      </c>
      <c r="B42" s="124"/>
      <c r="C42" s="143" t="s">
        <v>218</v>
      </c>
      <c r="D42" s="30">
        <f t="shared" si="6"/>
        <v>1</v>
      </c>
      <c r="E42" s="30">
        <v>1</v>
      </c>
      <c r="F42" s="30">
        <v>10</v>
      </c>
      <c r="G42" s="30"/>
      <c r="H42" s="30"/>
      <c r="I42" s="30"/>
      <c r="J42" s="124"/>
      <c r="K42" s="124"/>
      <c r="L42" s="124"/>
      <c r="M42" s="124"/>
      <c r="N42" s="124"/>
      <c r="O42" s="124"/>
      <c r="P42" s="127"/>
      <c r="Q42" s="100"/>
      <c r="R42" s="100"/>
      <c r="S42" s="100"/>
      <c r="T42" s="100"/>
      <c r="U42" s="100"/>
      <c r="Y42" s="117">
        <f t="shared" si="2"/>
        <v>1</v>
      </c>
      <c r="AB42" s="117">
        <f>SUM(AB7:AB41)</f>
        <v>3026</v>
      </c>
      <c r="AC42" s="117">
        <f t="shared" si="3"/>
        <v>0</v>
      </c>
    </row>
    <row r="43" spans="1:29" ht="18" customHeight="1" x14ac:dyDescent="0.2">
      <c r="A43" s="124" t="s">
        <v>68</v>
      </c>
      <c r="B43" s="124"/>
      <c r="C43" s="143" t="s">
        <v>219</v>
      </c>
      <c r="D43" s="30">
        <f t="shared" si="6"/>
        <v>3</v>
      </c>
      <c r="E43" s="30">
        <v>0</v>
      </c>
      <c r="F43" s="30">
        <v>0</v>
      </c>
      <c r="G43" s="30">
        <v>1</v>
      </c>
      <c r="H43" s="30">
        <v>20</v>
      </c>
      <c r="I43" s="30">
        <v>1</v>
      </c>
      <c r="J43" s="124">
        <v>20</v>
      </c>
      <c r="K43" s="124">
        <v>1</v>
      </c>
      <c r="L43" s="124">
        <v>10</v>
      </c>
      <c r="M43" s="124"/>
      <c r="N43" s="124"/>
      <c r="O43" s="124"/>
      <c r="P43" s="127"/>
      <c r="Q43" s="100"/>
      <c r="R43" s="100"/>
      <c r="S43" s="100"/>
      <c r="T43" s="100"/>
      <c r="U43" s="100"/>
      <c r="Y43" s="117">
        <f t="shared" si="2"/>
        <v>3</v>
      </c>
      <c r="AB43" s="117">
        <f>SUM(AB22:AB40)</f>
        <v>1741</v>
      </c>
      <c r="AC43" s="117">
        <f t="shared" si="3"/>
        <v>40</v>
      </c>
    </row>
    <row r="44" spans="1:29" ht="18" customHeight="1" x14ac:dyDescent="0.2">
      <c r="A44" s="124" t="s">
        <v>69</v>
      </c>
      <c r="B44" s="124"/>
      <c r="C44" s="143" t="s">
        <v>220</v>
      </c>
      <c r="D44" s="30">
        <f t="shared" si="6"/>
        <v>3</v>
      </c>
      <c r="E44" s="30">
        <v>1</v>
      </c>
      <c r="F44" s="30">
        <v>20</v>
      </c>
      <c r="G44" s="30">
        <v>1</v>
      </c>
      <c r="H44" s="30">
        <v>20</v>
      </c>
      <c r="I44" s="30">
        <v>1</v>
      </c>
      <c r="J44" s="124">
        <v>20</v>
      </c>
      <c r="K44" s="124"/>
      <c r="L44" s="124"/>
      <c r="M44" s="124"/>
      <c r="N44" s="124"/>
      <c r="O44" s="124"/>
      <c r="P44" s="127"/>
      <c r="Q44" s="100"/>
      <c r="R44" s="100"/>
      <c r="S44" s="100"/>
      <c r="T44" s="100"/>
      <c r="U44" s="100"/>
      <c r="V44" s="118">
        <v>21</v>
      </c>
      <c r="Y44" s="117">
        <f t="shared" si="2"/>
        <v>3</v>
      </c>
      <c r="AC44" s="117">
        <f t="shared" si="3"/>
        <v>0</v>
      </c>
    </row>
    <row r="45" spans="1:29" ht="18" customHeight="1" x14ac:dyDescent="0.2">
      <c r="A45" s="124" t="s">
        <v>69</v>
      </c>
      <c r="B45" s="124"/>
      <c r="C45" s="143" t="s">
        <v>221</v>
      </c>
      <c r="D45" s="30">
        <f t="shared" si="6"/>
        <v>1</v>
      </c>
      <c r="E45" s="30">
        <v>1</v>
      </c>
      <c r="F45" s="30">
        <v>20</v>
      </c>
      <c r="G45" s="30"/>
      <c r="H45" s="30"/>
      <c r="I45" s="30"/>
      <c r="J45" s="124"/>
      <c r="K45" s="124"/>
      <c r="L45" s="124"/>
      <c r="M45" s="124"/>
      <c r="N45" s="124"/>
      <c r="O45" s="124"/>
      <c r="P45" s="127"/>
      <c r="Q45" s="100"/>
      <c r="R45" s="100"/>
      <c r="S45" s="100"/>
      <c r="T45" s="100"/>
      <c r="U45" s="100"/>
      <c r="Y45" s="117">
        <f t="shared" si="2"/>
        <v>1</v>
      </c>
      <c r="AC45" s="117">
        <f t="shared" si="3"/>
        <v>0</v>
      </c>
    </row>
    <row r="46" spans="1:29" ht="18" customHeight="1" x14ac:dyDescent="0.2">
      <c r="A46" s="124" t="s">
        <v>70</v>
      </c>
      <c r="B46" s="124"/>
      <c r="C46" s="143" t="s">
        <v>204</v>
      </c>
      <c r="D46" s="30">
        <f t="shared" si="6"/>
        <v>4</v>
      </c>
      <c r="E46" s="30">
        <v>0</v>
      </c>
      <c r="F46" s="30">
        <v>0</v>
      </c>
      <c r="G46" s="30">
        <v>1</v>
      </c>
      <c r="H46" s="30">
        <v>40</v>
      </c>
      <c r="I46" s="30">
        <v>1</v>
      </c>
      <c r="J46" s="124">
        <v>52</v>
      </c>
      <c r="K46" s="124">
        <v>2</v>
      </c>
      <c r="L46" s="124">
        <v>70</v>
      </c>
      <c r="M46" s="124"/>
      <c r="N46" s="124"/>
      <c r="O46" s="124"/>
      <c r="P46" s="127"/>
      <c r="Q46" s="100"/>
      <c r="R46" s="100"/>
      <c r="S46" s="100"/>
      <c r="T46" s="100"/>
      <c r="U46" s="100"/>
      <c r="V46" s="118">
        <v>67</v>
      </c>
      <c r="Y46" s="117">
        <f t="shared" si="2"/>
        <v>4</v>
      </c>
      <c r="AC46" s="117">
        <f t="shared" si="3"/>
        <v>80</v>
      </c>
    </row>
    <row r="47" spans="1:29" ht="18" customHeight="1" x14ac:dyDescent="0.2">
      <c r="A47" s="124" t="s">
        <v>72</v>
      </c>
      <c r="B47" s="124"/>
      <c r="C47" s="143" t="s">
        <v>222</v>
      </c>
      <c r="D47" s="31">
        <f t="shared" si="6"/>
        <v>3</v>
      </c>
      <c r="E47" s="31"/>
      <c r="F47" s="31"/>
      <c r="G47" s="31">
        <v>1</v>
      </c>
      <c r="H47" s="31">
        <v>20</v>
      </c>
      <c r="I47" s="31">
        <v>1</v>
      </c>
      <c r="J47" s="124">
        <v>15</v>
      </c>
      <c r="K47" s="124">
        <v>1</v>
      </c>
      <c r="L47" s="124">
        <v>15</v>
      </c>
      <c r="M47" s="124"/>
      <c r="N47" s="124"/>
      <c r="O47" s="124"/>
      <c r="P47" s="127"/>
      <c r="Q47" s="100"/>
      <c r="R47" s="100"/>
      <c r="S47" s="100"/>
      <c r="T47" s="100"/>
      <c r="U47" s="100"/>
      <c r="V47" s="118">
        <v>11</v>
      </c>
      <c r="Y47" s="117">
        <f t="shared" si="2"/>
        <v>3</v>
      </c>
      <c r="AC47" s="117">
        <f t="shared" si="3"/>
        <v>40</v>
      </c>
    </row>
    <row r="48" spans="1:29" s="133" customFormat="1" ht="20.25" customHeight="1" x14ac:dyDescent="0.25">
      <c r="A48" s="120" t="s">
        <v>128</v>
      </c>
      <c r="B48" s="120"/>
      <c r="C48" s="120">
        <f>COUNTA(C26:C47)</f>
        <v>22</v>
      </c>
      <c r="D48" s="120">
        <f>SUM(D26:D47)</f>
        <v>77</v>
      </c>
      <c r="E48" s="137">
        <f t="shared" ref="E48:N48" si="9">SUM(E26:E47)</f>
        <v>22</v>
      </c>
      <c r="F48" s="137">
        <f t="shared" si="9"/>
        <v>450</v>
      </c>
      <c r="G48" s="137">
        <f t="shared" si="9"/>
        <v>17</v>
      </c>
      <c r="H48" s="137">
        <f t="shared" si="9"/>
        <v>447</v>
      </c>
      <c r="I48" s="137">
        <f t="shared" si="9"/>
        <v>19</v>
      </c>
      <c r="J48" s="137">
        <f t="shared" si="9"/>
        <v>500</v>
      </c>
      <c r="K48" s="137">
        <f t="shared" si="9"/>
        <v>15</v>
      </c>
      <c r="L48" s="137">
        <f t="shared" si="9"/>
        <v>395</v>
      </c>
      <c r="M48" s="137">
        <f t="shared" si="9"/>
        <v>4</v>
      </c>
      <c r="N48" s="137">
        <f t="shared" si="9"/>
        <v>40</v>
      </c>
      <c r="O48" s="120"/>
      <c r="P48" s="52"/>
      <c r="Q48" s="94"/>
      <c r="R48" s="94"/>
      <c r="S48" s="94"/>
      <c r="T48" s="94"/>
      <c r="U48" s="94"/>
      <c r="V48" s="132">
        <f>SUM(V26:V47)</f>
        <v>350</v>
      </c>
      <c r="W48" s="132"/>
      <c r="X48" s="132"/>
      <c r="AC48" s="133">
        <f>SUM(AC7:AC47)</f>
        <v>3240</v>
      </c>
    </row>
    <row r="49" spans="1:24" s="133" customFormat="1" ht="21" customHeight="1" x14ac:dyDescent="0.25">
      <c r="A49" s="120" t="s">
        <v>129</v>
      </c>
      <c r="B49" s="120"/>
      <c r="C49" s="120">
        <f>C48+C24</f>
        <v>37</v>
      </c>
      <c r="D49" s="120">
        <f>D48+D24</f>
        <v>203</v>
      </c>
      <c r="E49" s="137">
        <f t="shared" ref="E49:N49" si="10">E48+E24</f>
        <v>46</v>
      </c>
      <c r="F49" s="137">
        <f t="shared" si="10"/>
        <v>1172</v>
      </c>
      <c r="G49" s="137">
        <f t="shared" si="10"/>
        <v>45</v>
      </c>
      <c r="H49" s="137">
        <f t="shared" si="10"/>
        <v>1497</v>
      </c>
      <c r="I49" s="137">
        <f t="shared" si="10"/>
        <v>52</v>
      </c>
      <c r="J49" s="137">
        <f t="shared" si="10"/>
        <v>1824</v>
      </c>
      <c r="K49" s="137">
        <f t="shared" si="10"/>
        <v>48</v>
      </c>
      <c r="L49" s="137">
        <f t="shared" si="10"/>
        <v>1785</v>
      </c>
      <c r="M49" s="137">
        <f t="shared" si="10"/>
        <v>5</v>
      </c>
      <c r="N49" s="137">
        <f t="shared" si="10"/>
        <v>70</v>
      </c>
      <c r="O49" s="120"/>
      <c r="P49" s="52"/>
      <c r="Q49" s="94"/>
      <c r="R49" s="94"/>
      <c r="S49" s="94"/>
      <c r="T49" s="94"/>
      <c r="U49" s="94"/>
      <c r="V49" s="132"/>
      <c r="W49" s="132"/>
      <c r="X49" s="132"/>
    </row>
    <row r="51" spans="1:24" ht="15" hidden="1" customHeight="1" x14ac:dyDescent="0.2"/>
    <row r="52" spans="1:24" ht="15" hidden="1" customHeight="1" x14ac:dyDescent="0.2"/>
    <row r="53" spans="1:24" ht="15" hidden="1" customHeight="1" x14ac:dyDescent="0.2"/>
    <row r="54" spans="1:24" ht="15" hidden="1" customHeight="1" x14ac:dyDescent="0.2"/>
    <row r="55" spans="1:24" ht="15" hidden="1" customHeight="1" x14ac:dyDescent="0.2"/>
    <row r="56" spans="1:24" ht="15" hidden="1" customHeight="1" x14ac:dyDescent="0.2"/>
    <row r="57" spans="1:24" ht="15" hidden="1" customHeight="1" x14ac:dyDescent="0.2"/>
    <row r="58" spans="1:24" ht="15" hidden="1" customHeight="1" x14ac:dyDescent="0.2"/>
    <row r="59" spans="1:24" ht="15" hidden="1" customHeight="1" x14ac:dyDescent="0.2"/>
    <row r="60" spans="1:24" ht="15" hidden="1" customHeight="1" x14ac:dyDescent="0.2"/>
    <row r="61" spans="1:24" ht="15" hidden="1" customHeight="1" x14ac:dyDescent="0.2">
      <c r="L61" s="117">
        <f>1686-L49</f>
        <v>-99</v>
      </c>
    </row>
    <row r="62" spans="1:24" ht="15" hidden="1" customHeight="1" x14ac:dyDescent="0.2"/>
    <row r="63" spans="1:24" hidden="1" x14ac:dyDescent="0.2">
      <c r="C63" s="117" t="s">
        <v>146</v>
      </c>
      <c r="D63" s="117">
        <v>1058</v>
      </c>
      <c r="E63" s="117" t="s">
        <v>55</v>
      </c>
    </row>
    <row r="64" spans="1:24" hidden="1" x14ac:dyDescent="0.2">
      <c r="D64" s="117">
        <v>232</v>
      </c>
      <c r="E64" s="117" t="s">
        <v>145</v>
      </c>
    </row>
    <row r="65" spans="4:4" hidden="1" x14ac:dyDescent="0.2">
      <c r="D65" s="117">
        <f>SUM(D63:D64)</f>
        <v>1290</v>
      </c>
    </row>
    <row r="66" spans="4:4" hidden="1" x14ac:dyDescent="0.2"/>
    <row r="67" spans="4:4" hidden="1" x14ac:dyDescent="0.2"/>
  </sheetData>
  <mergeCells count="12">
    <mergeCell ref="A2:N2"/>
    <mergeCell ref="A25:O25"/>
    <mergeCell ref="I4:J4"/>
    <mergeCell ref="K4:L4"/>
    <mergeCell ref="M4:N4"/>
    <mergeCell ref="A6:O6"/>
    <mergeCell ref="A4:A5"/>
    <mergeCell ref="B4:B5"/>
    <mergeCell ref="C4:C5"/>
    <mergeCell ref="E4:F4"/>
    <mergeCell ref="G4:H4"/>
    <mergeCell ref="D4:D5"/>
  </mergeCells>
  <pageMargins left="0.7" right="0.41" top="0.36" bottom="0.37" header="0.3" footer="0.3"/>
  <pageSetup paperSize="9" orientation="landscape" r:id="rId1"/>
  <rowBreaks count="1" manualBreakCount="1">
    <brk id="24" max="16383" man="1"/>
  </rowBreaks>
  <colBreaks count="1" manualBreakCount="1">
    <brk id="3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workbookViewId="0">
      <pane xSplit="2" ySplit="5" topLeftCell="C12" activePane="bottomRight" state="frozen"/>
      <selection pane="topRight" activeCell="C1" sqref="C1"/>
      <selection pane="bottomLeft" activeCell="A6" sqref="A6"/>
      <selection pane="bottomRight" activeCell="K18" sqref="K18"/>
    </sheetView>
  </sheetViews>
  <sheetFormatPr defaultRowHeight="14.25" x14ac:dyDescent="0.2"/>
  <cols>
    <col min="1" max="1" width="8.125" customWidth="1"/>
    <col min="2" max="2" width="9.875" customWidth="1"/>
    <col min="3" max="3" width="14.25" customWidth="1"/>
    <col min="5" max="5" width="7.75" customWidth="1"/>
    <col min="6" max="6" width="8" customWidth="1"/>
    <col min="7" max="7" width="8.25" customWidth="1"/>
    <col min="8" max="8" width="8.375" customWidth="1"/>
    <col min="9" max="9" width="8" customWidth="1"/>
    <col min="10" max="11" width="8.625" customWidth="1"/>
    <col min="12" max="12" width="7.875" customWidth="1"/>
    <col min="13" max="13" width="8.25" customWidth="1"/>
    <col min="14" max="14" width="8" customWidth="1"/>
    <col min="15" max="15" width="9.75" customWidth="1"/>
  </cols>
  <sheetData>
    <row r="1" spans="1:15" ht="18.75" x14ac:dyDescent="0.2">
      <c r="A1" s="2" t="s">
        <v>40</v>
      </c>
    </row>
    <row r="2" spans="1:15" ht="18.75" x14ac:dyDescent="0.2">
      <c r="A2" s="1"/>
    </row>
    <row r="3" spans="1:15" ht="36" customHeight="1" x14ac:dyDescent="0.2">
      <c r="A3" s="148" t="s">
        <v>0</v>
      </c>
      <c r="B3" s="148" t="s">
        <v>1</v>
      </c>
      <c r="C3" s="148" t="s">
        <v>2</v>
      </c>
      <c r="D3" s="148" t="s">
        <v>3</v>
      </c>
      <c r="E3" s="148" t="s">
        <v>4</v>
      </c>
      <c r="F3" s="148"/>
      <c r="G3" s="148" t="s">
        <v>5</v>
      </c>
      <c r="H3" s="148"/>
      <c r="I3" s="148" t="s">
        <v>6</v>
      </c>
      <c r="J3" s="148"/>
      <c r="K3" s="148" t="s">
        <v>7</v>
      </c>
      <c r="L3" s="148"/>
      <c r="M3" s="148" t="s">
        <v>8</v>
      </c>
      <c r="N3" s="148"/>
      <c r="O3" s="36" t="s">
        <v>9</v>
      </c>
    </row>
    <row r="4" spans="1:15" ht="47.25" customHeight="1" x14ac:dyDescent="0.2">
      <c r="A4" s="148"/>
      <c r="B4" s="148"/>
      <c r="C4" s="148"/>
      <c r="D4" s="148"/>
      <c r="E4" s="36" t="s">
        <v>11</v>
      </c>
      <c r="F4" s="36" t="s">
        <v>12</v>
      </c>
      <c r="G4" s="36" t="s">
        <v>13</v>
      </c>
      <c r="H4" s="36" t="s">
        <v>12</v>
      </c>
      <c r="I4" s="36" t="s">
        <v>13</v>
      </c>
      <c r="J4" s="36" t="s">
        <v>12</v>
      </c>
      <c r="K4" s="36" t="s">
        <v>13</v>
      </c>
      <c r="L4" s="36" t="s">
        <v>12</v>
      </c>
      <c r="M4" s="36" t="s">
        <v>11</v>
      </c>
      <c r="N4" s="36" t="s">
        <v>12</v>
      </c>
      <c r="O4" s="36" t="s">
        <v>10</v>
      </c>
    </row>
    <row r="5" spans="1:15" ht="22.5" customHeight="1" x14ac:dyDescent="0.2">
      <c r="A5" s="149" t="s">
        <v>14</v>
      </c>
      <c r="B5" s="149"/>
      <c r="C5" s="149"/>
      <c r="D5" s="149"/>
      <c r="E5" s="149"/>
      <c r="F5" s="149"/>
      <c r="G5" s="149"/>
      <c r="H5" s="149"/>
      <c r="I5" s="149"/>
      <c r="J5" s="149"/>
      <c r="K5" s="149"/>
      <c r="L5" s="149"/>
      <c r="M5" s="149"/>
      <c r="N5" s="149"/>
      <c r="O5" s="149"/>
    </row>
    <row r="6" spans="1:15" ht="22.5" customHeight="1" x14ac:dyDescent="0.2">
      <c r="A6" s="28" t="s">
        <v>59</v>
      </c>
      <c r="B6" s="37">
        <v>57</v>
      </c>
      <c r="C6" s="28"/>
      <c r="D6" s="28"/>
      <c r="E6" s="28"/>
      <c r="F6" s="28"/>
      <c r="G6" s="29"/>
      <c r="H6" s="29"/>
      <c r="I6" s="29"/>
      <c r="J6" s="28"/>
      <c r="K6" s="28"/>
      <c r="L6" s="28"/>
      <c r="M6" s="28"/>
      <c r="N6" s="28"/>
      <c r="O6" s="34"/>
    </row>
    <row r="7" spans="1:15" ht="22.5" customHeight="1" x14ac:dyDescent="0.2">
      <c r="A7" s="26" t="s">
        <v>60</v>
      </c>
      <c r="B7" s="38">
        <v>121</v>
      </c>
      <c r="C7" s="26" t="s">
        <v>93</v>
      </c>
      <c r="D7" s="26">
        <v>12</v>
      </c>
      <c r="E7" s="26">
        <v>2</v>
      </c>
      <c r="F7" s="26">
        <v>50</v>
      </c>
      <c r="G7" s="30">
        <v>3</v>
      </c>
      <c r="H7" s="30">
        <v>120</v>
      </c>
      <c r="I7" s="30">
        <v>3</v>
      </c>
      <c r="J7" s="26">
        <v>150</v>
      </c>
      <c r="K7" s="26">
        <v>4</v>
      </c>
      <c r="L7" s="26">
        <v>180</v>
      </c>
      <c r="M7" s="26"/>
      <c r="N7" s="35"/>
      <c r="O7" s="35"/>
    </row>
    <row r="8" spans="1:15" ht="22.5" customHeight="1" x14ac:dyDescent="0.2">
      <c r="A8" s="26" t="s">
        <v>61</v>
      </c>
      <c r="B8" s="38">
        <v>58</v>
      </c>
      <c r="C8" s="26" t="s">
        <v>94</v>
      </c>
      <c r="D8" s="26">
        <v>4</v>
      </c>
      <c r="E8" s="26">
        <v>1</v>
      </c>
      <c r="F8" s="26">
        <v>30</v>
      </c>
      <c r="G8" s="30">
        <v>1</v>
      </c>
      <c r="H8" s="30">
        <v>40</v>
      </c>
      <c r="I8" s="30">
        <v>1</v>
      </c>
      <c r="J8" s="26">
        <v>47</v>
      </c>
      <c r="K8" s="26">
        <v>1</v>
      </c>
      <c r="L8" s="26">
        <v>58</v>
      </c>
      <c r="M8" s="26"/>
      <c r="N8" s="35"/>
      <c r="O8" s="35"/>
    </row>
    <row r="9" spans="1:15" ht="22.5" customHeight="1" x14ac:dyDescent="0.2">
      <c r="A9" s="26" t="s">
        <v>62</v>
      </c>
      <c r="B9" s="38">
        <v>150</v>
      </c>
      <c r="C9" s="26" t="s">
        <v>127</v>
      </c>
      <c r="D9" s="26">
        <v>12</v>
      </c>
      <c r="E9" s="26">
        <v>2</v>
      </c>
      <c r="F9" s="26">
        <v>70</v>
      </c>
      <c r="G9" s="32">
        <v>3</v>
      </c>
      <c r="H9" s="32">
        <v>140</v>
      </c>
      <c r="I9" s="32">
        <v>3</v>
      </c>
      <c r="J9" s="26">
        <v>150</v>
      </c>
      <c r="K9" s="26">
        <v>3</v>
      </c>
      <c r="L9" s="26">
        <v>150</v>
      </c>
      <c r="M9" s="26">
        <v>1</v>
      </c>
      <c r="N9" s="26">
        <v>10</v>
      </c>
      <c r="O9" s="26"/>
    </row>
    <row r="10" spans="1:15" ht="22.5" customHeight="1" x14ac:dyDescent="0.2">
      <c r="A10" s="26" t="s">
        <v>63</v>
      </c>
      <c r="B10" s="38">
        <v>72</v>
      </c>
      <c r="C10" s="26"/>
      <c r="D10" s="26"/>
      <c r="E10" s="26"/>
      <c r="F10" s="26"/>
      <c r="G10" s="30"/>
      <c r="H10" s="30"/>
      <c r="I10" s="30"/>
      <c r="J10" s="26"/>
      <c r="K10" s="26"/>
      <c r="L10" s="26"/>
      <c r="M10" s="26"/>
      <c r="N10" s="26"/>
      <c r="O10" s="35"/>
    </row>
    <row r="11" spans="1:15" ht="22.5" customHeight="1" x14ac:dyDescent="0.2">
      <c r="A11" s="26" t="s">
        <v>64</v>
      </c>
      <c r="B11" s="38">
        <v>100</v>
      </c>
      <c r="C11" s="26" t="s">
        <v>95</v>
      </c>
      <c r="D11" s="26">
        <v>7</v>
      </c>
      <c r="E11" s="26">
        <v>1</v>
      </c>
      <c r="F11" s="26">
        <v>25</v>
      </c>
      <c r="G11" s="30">
        <v>2</v>
      </c>
      <c r="H11" s="30">
        <v>60</v>
      </c>
      <c r="I11" s="30">
        <v>2</v>
      </c>
      <c r="J11" s="26">
        <v>65</v>
      </c>
      <c r="K11" s="26">
        <v>2</v>
      </c>
      <c r="L11" s="26">
        <v>70</v>
      </c>
      <c r="M11" s="26"/>
      <c r="N11" s="26"/>
      <c r="O11" s="35"/>
    </row>
    <row r="12" spans="1:15" ht="22.5" customHeight="1" x14ac:dyDescent="0.2">
      <c r="A12" s="26" t="s">
        <v>65</v>
      </c>
      <c r="B12" s="38">
        <v>126</v>
      </c>
      <c r="C12" s="26" t="s">
        <v>96</v>
      </c>
      <c r="D12" s="26">
        <v>4</v>
      </c>
      <c r="E12" s="26">
        <v>1</v>
      </c>
      <c r="F12" s="26">
        <v>25</v>
      </c>
      <c r="G12" s="30">
        <v>1</v>
      </c>
      <c r="H12" s="30">
        <v>35</v>
      </c>
      <c r="I12" s="30">
        <v>1</v>
      </c>
      <c r="J12" s="26">
        <v>40</v>
      </c>
      <c r="K12" s="26">
        <v>1</v>
      </c>
      <c r="L12" s="26">
        <v>45</v>
      </c>
      <c r="M12" s="26"/>
      <c r="N12" s="26"/>
      <c r="O12" s="35"/>
    </row>
    <row r="13" spans="1:15" ht="22.5" customHeight="1" x14ac:dyDescent="0.2">
      <c r="A13" s="26" t="s">
        <v>66</v>
      </c>
      <c r="B13" s="38">
        <v>68</v>
      </c>
      <c r="C13" s="26" t="s">
        <v>97</v>
      </c>
      <c r="D13" s="26">
        <v>7</v>
      </c>
      <c r="E13" s="26">
        <v>1</v>
      </c>
      <c r="F13" s="26">
        <v>25</v>
      </c>
      <c r="G13" s="30">
        <v>2</v>
      </c>
      <c r="H13" s="30">
        <v>50</v>
      </c>
      <c r="I13" s="30">
        <v>1</v>
      </c>
      <c r="J13" s="26">
        <v>58</v>
      </c>
      <c r="K13" s="26">
        <v>1</v>
      </c>
      <c r="L13" s="26">
        <v>50</v>
      </c>
      <c r="M13" s="26"/>
      <c r="N13" s="26"/>
      <c r="O13" s="35"/>
    </row>
    <row r="14" spans="1:15" ht="22.5" customHeight="1" x14ac:dyDescent="0.2">
      <c r="A14" s="26" t="s">
        <v>90</v>
      </c>
      <c r="B14" s="38">
        <v>71</v>
      </c>
      <c r="C14" s="26" t="s">
        <v>98</v>
      </c>
      <c r="D14" s="26">
        <v>7</v>
      </c>
      <c r="E14" s="26">
        <v>1</v>
      </c>
      <c r="F14" s="26">
        <v>25</v>
      </c>
      <c r="G14" s="30">
        <v>1</v>
      </c>
      <c r="H14" s="30">
        <v>30</v>
      </c>
      <c r="I14" s="30">
        <v>1</v>
      </c>
      <c r="J14" s="26">
        <v>35</v>
      </c>
      <c r="K14" s="26">
        <v>1</v>
      </c>
      <c r="L14" s="26">
        <v>35</v>
      </c>
      <c r="M14" s="26"/>
      <c r="N14" s="26"/>
      <c r="O14" s="35"/>
    </row>
    <row r="15" spans="1:15" ht="22.5" customHeight="1" x14ac:dyDescent="0.2">
      <c r="A15" s="26" t="s">
        <v>67</v>
      </c>
      <c r="B15" s="38">
        <v>104</v>
      </c>
      <c r="C15" s="26" t="s">
        <v>99</v>
      </c>
      <c r="D15" s="26">
        <v>11</v>
      </c>
      <c r="E15" s="26">
        <v>2</v>
      </c>
      <c r="F15" s="26">
        <v>50</v>
      </c>
      <c r="G15" s="30">
        <v>2</v>
      </c>
      <c r="H15" s="30">
        <v>60</v>
      </c>
      <c r="I15" s="30">
        <v>3</v>
      </c>
      <c r="J15" s="26">
        <v>100</v>
      </c>
      <c r="K15" s="26">
        <v>3</v>
      </c>
      <c r="L15" s="26">
        <v>90</v>
      </c>
      <c r="M15" s="26"/>
      <c r="N15" s="26"/>
      <c r="O15" s="35"/>
    </row>
    <row r="16" spans="1:15" ht="22.5" customHeight="1" x14ac:dyDescent="0.2">
      <c r="A16" s="26"/>
      <c r="B16" s="38"/>
      <c r="C16" s="26" t="s">
        <v>100</v>
      </c>
      <c r="D16" s="26">
        <v>12</v>
      </c>
      <c r="E16" s="26">
        <v>3</v>
      </c>
      <c r="F16" s="26">
        <v>62</v>
      </c>
      <c r="G16" s="30">
        <v>3</v>
      </c>
      <c r="H16" s="30">
        <v>98</v>
      </c>
      <c r="I16" s="30">
        <v>3</v>
      </c>
      <c r="J16" s="26">
        <v>163</v>
      </c>
      <c r="K16" s="26">
        <v>3</v>
      </c>
      <c r="L16" s="26">
        <v>176</v>
      </c>
      <c r="M16" s="26"/>
      <c r="N16" s="26"/>
      <c r="O16" s="35"/>
    </row>
    <row r="17" spans="1:15" ht="22.5" customHeight="1" x14ac:dyDescent="0.2">
      <c r="A17" s="26" t="s">
        <v>68</v>
      </c>
      <c r="B17" s="38">
        <v>38</v>
      </c>
      <c r="C17" s="26" t="s">
        <v>101</v>
      </c>
      <c r="D17" s="26">
        <v>13</v>
      </c>
      <c r="E17" s="26">
        <v>3</v>
      </c>
      <c r="F17" s="26">
        <v>85</v>
      </c>
      <c r="G17" s="30">
        <v>2</v>
      </c>
      <c r="H17" s="30">
        <v>80</v>
      </c>
      <c r="I17" s="30">
        <v>3</v>
      </c>
      <c r="J17" s="26">
        <v>129</v>
      </c>
      <c r="K17" s="26">
        <v>3</v>
      </c>
      <c r="L17" s="26">
        <v>128</v>
      </c>
      <c r="M17" s="26">
        <v>1</v>
      </c>
      <c r="N17" s="26">
        <v>5</v>
      </c>
      <c r="O17" s="35"/>
    </row>
    <row r="18" spans="1:15" ht="22.5" customHeight="1" x14ac:dyDescent="0.2">
      <c r="A18" s="26" t="s">
        <v>69</v>
      </c>
      <c r="B18" s="38">
        <v>63</v>
      </c>
      <c r="C18" s="26" t="s">
        <v>102</v>
      </c>
      <c r="D18" s="26">
        <v>5</v>
      </c>
      <c r="E18" s="26">
        <v>1</v>
      </c>
      <c r="F18" s="26">
        <v>25</v>
      </c>
      <c r="G18" s="30">
        <v>1</v>
      </c>
      <c r="H18" s="30">
        <v>30</v>
      </c>
      <c r="I18" s="30">
        <v>1</v>
      </c>
      <c r="J18" s="26">
        <v>30</v>
      </c>
      <c r="K18" s="26">
        <v>2</v>
      </c>
      <c r="L18" s="26">
        <v>65</v>
      </c>
      <c r="M18" s="26"/>
      <c r="N18" s="26"/>
      <c r="O18" s="35"/>
    </row>
    <row r="19" spans="1:15" ht="22.5" customHeight="1" x14ac:dyDescent="0.2">
      <c r="A19" s="26" t="s">
        <v>70</v>
      </c>
      <c r="B19" s="38">
        <v>187</v>
      </c>
      <c r="C19" s="26" t="s">
        <v>103</v>
      </c>
      <c r="D19" s="26">
        <v>10</v>
      </c>
      <c r="E19" s="26">
        <v>2</v>
      </c>
      <c r="F19" s="26">
        <v>60</v>
      </c>
      <c r="G19" s="30">
        <v>2</v>
      </c>
      <c r="H19" s="30">
        <v>90</v>
      </c>
      <c r="I19" s="30">
        <v>3</v>
      </c>
      <c r="J19" s="26">
        <v>120</v>
      </c>
      <c r="K19" s="26">
        <v>3</v>
      </c>
      <c r="L19" s="26">
        <v>120</v>
      </c>
      <c r="M19" s="26"/>
      <c r="N19" s="26"/>
      <c r="O19" s="35"/>
    </row>
    <row r="20" spans="1:15" ht="22.5" customHeight="1" x14ac:dyDescent="0.2">
      <c r="A20" s="26" t="s">
        <v>71</v>
      </c>
      <c r="B20" s="38">
        <v>120</v>
      </c>
      <c r="C20" s="26" t="s">
        <v>104</v>
      </c>
      <c r="D20" s="26">
        <v>5</v>
      </c>
      <c r="E20" s="26"/>
      <c r="F20" s="26"/>
      <c r="G20" s="30">
        <v>2</v>
      </c>
      <c r="H20" s="30">
        <v>50</v>
      </c>
      <c r="I20" s="30">
        <v>2</v>
      </c>
      <c r="J20" s="26">
        <v>60</v>
      </c>
      <c r="K20" s="26">
        <v>1</v>
      </c>
      <c r="L20" s="26">
        <v>46</v>
      </c>
      <c r="M20" s="26"/>
      <c r="N20" s="26"/>
      <c r="O20" s="35"/>
    </row>
    <row r="21" spans="1:15" ht="22.5" customHeight="1" x14ac:dyDescent="0.2">
      <c r="A21" s="26" t="s">
        <v>72</v>
      </c>
      <c r="B21" s="38">
        <v>126</v>
      </c>
      <c r="C21" s="26" t="s">
        <v>106</v>
      </c>
      <c r="D21" s="26">
        <v>11</v>
      </c>
      <c r="E21" s="26">
        <v>2</v>
      </c>
      <c r="F21" s="26">
        <v>65</v>
      </c>
      <c r="G21" s="32">
        <v>3</v>
      </c>
      <c r="H21" s="32">
        <v>110</v>
      </c>
      <c r="I21" s="32">
        <v>3</v>
      </c>
      <c r="J21" s="26">
        <v>120</v>
      </c>
      <c r="K21" s="26">
        <v>3</v>
      </c>
      <c r="L21" s="26">
        <v>120</v>
      </c>
      <c r="M21" s="26"/>
      <c r="N21" s="26"/>
      <c r="O21" s="35"/>
    </row>
    <row r="22" spans="1:15" ht="22.5" customHeight="1" x14ac:dyDescent="0.2">
      <c r="A22" s="33"/>
      <c r="B22" s="33"/>
      <c r="C22" s="33" t="s">
        <v>105</v>
      </c>
      <c r="D22" s="33">
        <v>4</v>
      </c>
      <c r="E22" s="33">
        <v>1</v>
      </c>
      <c r="F22" s="33">
        <v>20</v>
      </c>
      <c r="G22" s="39">
        <v>1</v>
      </c>
      <c r="H22" s="39">
        <v>30</v>
      </c>
      <c r="I22" s="39">
        <v>1</v>
      </c>
      <c r="J22" s="33">
        <v>35</v>
      </c>
      <c r="K22" s="33">
        <v>1</v>
      </c>
      <c r="L22" s="33">
        <v>45</v>
      </c>
      <c r="M22" s="33"/>
      <c r="N22" s="33"/>
      <c r="O22" s="40"/>
    </row>
    <row r="23" spans="1:15" ht="22.5" customHeight="1" x14ac:dyDescent="0.2">
      <c r="A23" s="36" t="s">
        <v>128</v>
      </c>
      <c r="B23" s="41">
        <f>SUM(B6:B22)</f>
        <v>1461</v>
      </c>
      <c r="C23" s="36"/>
      <c r="D23" s="36">
        <f>SUM(D6:D20)</f>
        <v>109</v>
      </c>
      <c r="E23" s="36">
        <f>SUM(E6:E20)</f>
        <v>20</v>
      </c>
      <c r="F23" s="36">
        <f t="shared" ref="F23:N23" si="0">SUM(F6:F20)</f>
        <v>532</v>
      </c>
      <c r="G23" s="36">
        <f t="shared" si="0"/>
        <v>25</v>
      </c>
      <c r="H23" s="36">
        <f t="shared" si="0"/>
        <v>883</v>
      </c>
      <c r="I23" s="36">
        <f t="shared" si="0"/>
        <v>27</v>
      </c>
      <c r="J23" s="36">
        <f t="shared" si="0"/>
        <v>1147</v>
      </c>
      <c r="K23" s="36">
        <f t="shared" si="0"/>
        <v>28</v>
      </c>
      <c r="L23" s="36">
        <f>SUM(L6:L22)</f>
        <v>1378</v>
      </c>
      <c r="M23" s="36">
        <f t="shared" si="0"/>
        <v>2</v>
      </c>
      <c r="N23" s="36">
        <f t="shared" si="0"/>
        <v>15</v>
      </c>
      <c r="O23" s="36"/>
    </row>
    <row r="24" spans="1:15" ht="23.25" customHeight="1" x14ac:dyDescent="0.2">
      <c r="A24" s="149" t="s">
        <v>15</v>
      </c>
      <c r="B24" s="149"/>
      <c r="C24" s="149"/>
      <c r="D24" s="149"/>
      <c r="E24" s="149"/>
      <c r="F24" s="149"/>
      <c r="G24" s="149"/>
      <c r="H24" s="149"/>
      <c r="I24" s="149"/>
      <c r="J24" s="149"/>
      <c r="K24" s="149"/>
      <c r="L24" s="149"/>
      <c r="M24" s="149"/>
      <c r="N24" s="149"/>
      <c r="O24" s="149"/>
    </row>
    <row r="25" spans="1:15" ht="15.75" customHeight="1" x14ac:dyDescent="0.2">
      <c r="A25" s="28" t="s">
        <v>59</v>
      </c>
      <c r="B25" s="28"/>
      <c r="C25" s="28" t="s">
        <v>107</v>
      </c>
      <c r="D25" s="28">
        <v>11</v>
      </c>
      <c r="E25" s="29">
        <v>3</v>
      </c>
      <c r="F25" s="29">
        <v>70</v>
      </c>
      <c r="G25" s="29">
        <v>2</v>
      </c>
      <c r="H25" s="29">
        <v>60</v>
      </c>
      <c r="I25" s="29">
        <v>3</v>
      </c>
      <c r="J25" s="28">
        <v>90</v>
      </c>
      <c r="K25" s="28">
        <v>2</v>
      </c>
      <c r="L25" s="28">
        <v>70</v>
      </c>
      <c r="M25" s="28">
        <v>1</v>
      </c>
      <c r="N25" s="28">
        <v>15</v>
      </c>
      <c r="O25" s="34"/>
    </row>
    <row r="26" spans="1:15" ht="15.75" customHeight="1" x14ac:dyDescent="0.2">
      <c r="A26" s="26" t="s">
        <v>59</v>
      </c>
      <c r="B26" s="26"/>
      <c r="C26" s="26" t="s">
        <v>108</v>
      </c>
      <c r="D26" s="26">
        <v>9</v>
      </c>
      <c r="E26" s="30">
        <v>2</v>
      </c>
      <c r="F26" s="30">
        <v>30</v>
      </c>
      <c r="G26" s="30">
        <v>2</v>
      </c>
      <c r="H26" s="30">
        <v>40</v>
      </c>
      <c r="I26" s="30">
        <v>3</v>
      </c>
      <c r="J26" s="26">
        <v>60</v>
      </c>
      <c r="K26" s="26">
        <v>2</v>
      </c>
      <c r="L26" s="26">
        <v>40</v>
      </c>
      <c r="M26" s="26"/>
      <c r="N26" s="26"/>
      <c r="O26" s="26"/>
    </row>
    <row r="27" spans="1:15" ht="15.75" customHeight="1" x14ac:dyDescent="0.2">
      <c r="A27" s="26" t="s">
        <v>59</v>
      </c>
      <c r="B27" s="26"/>
      <c r="C27" s="26" t="s">
        <v>111</v>
      </c>
      <c r="D27" s="26">
        <v>6</v>
      </c>
      <c r="E27" s="30">
        <v>2</v>
      </c>
      <c r="F27" s="30">
        <v>30</v>
      </c>
      <c r="G27" s="30">
        <v>1</v>
      </c>
      <c r="H27" s="30">
        <v>25</v>
      </c>
      <c r="I27" s="30">
        <v>1</v>
      </c>
      <c r="J27" s="26">
        <v>30</v>
      </c>
      <c r="K27" s="26">
        <v>1</v>
      </c>
      <c r="L27" s="26">
        <v>30</v>
      </c>
      <c r="M27" s="26">
        <v>1</v>
      </c>
      <c r="N27" s="26">
        <v>5</v>
      </c>
      <c r="O27" s="26"/>
    </row>
    <row r="28" spans="1:15" ht="15.75" customHeight="1" x14ac:dyDescent="0.2">
      <c r="A28" s="26" t="s">
        <v>61</v>
      </c>
      <c r="B28" s="26"/>
      <c r="C28" s="26" t="s">
        <v>112</v>
      </c>
      <c r="D28" s="26">
        <v>3</v>
      </c>
      <c r="E28" s="30">
        <v>1</v>
      </c>
      <c r="F28" s="30">
        <v>10</v>
      </c>
      <c r="G28" s="30">
        <v>1</v>
      </c>
      <c r="H28" s="30">
        <v>15</v>
      </c>
      <c r="I28" s="30">
        <v>1</v>
      </c>
      <c r="J28" s="26">
        <v>15</v>
      </c>
      <c r="K28" s="26"/>
      <c r="L28" s="26"/>
      <c r="M28" s="26"/>
      <c r="N28" s="26"/>
      <c r="O28" s="26"/>
    </row>
    <row r="29" spans="1:15" ht="15.75" customHeight="1" x14ac:dyDescent="0.2">
      <c r="A29" s="26" t="s">
        <v>61</v>
      </c>
      <c r="B29" s="26"/>
      <c r="C29" s="26" t="s">
        <v>113</v>
      </c>
      <c r="D29" s="26">
        <v>3</v>
      </c>
      <c r="E29" s="30">
        <v>2</v>
      </c>
      <c r="F29" s="30">
        <v>30</v>
      </c>
      <c r="G29" s="30">
        <v>1</v>
      </c>
      <c r="H29" s="30">
        <v>30</v>
      </c>
      <c r="I29" s="30"/>
      <c r="J29" s="26"/>
      <c r="K29" s="26"/>
      <c r="L29" s="26"/>
      <c r="M29" s="26"/>
      <c r="N29" s="26"/>
      <c r="O29" s="26"/>
    </row>
    <row r="30" spans="1:15" ht="15.75" customHeight="1" x14ac:dyDescent="0.2">
      <c r="A30" s="26" t="s">
        <v>62</v>
      </c>
      <c r="B30" s="26"/>
      <c r="C30" s="26" t="s">
        <v>109</v>
      </c>
      <c r="D30" s="26">
        <v>5</v>
      </c>
      <c r="E30" s="30">
        <v>2</v>
      </c>
      <c r="F30" s="30">
        <v>55</v>
      </c>
      <c r="G30" s="30">
        <v>1</v>
      </c>
      <c r="H30" s="30">
        <v>35</v>
      </c>
      <c r="I30" s="30">
        <v>1</v>
      </c>
      <c r="J30" s="26">
        <v>45</v>
      </c>
      <c r="K30" s="26">
        <v>1</v>
      </c>
      <c r="L30" s="26">
        <v>35</v>
      </c>
      <c r="M30" s="26"/>
      <c r="N30" s="26"/>
      <c r="O30" s="26"/>
    </row>
    <row r="31" spans="1:15" ht="15.75" customHeight="1" x14ac:dyDescent="0.2">
      <c r="A31" s="26" t="s">
        <v>62</v>
      </c>
      <c r="B31" s="26"/>
      <c r="C31" s="26" t="s">
        <v>114</v>
      </c>
      <c r="D31" s="26">
        <v>3</v>
      </c>
      <c r="E31" s="30">
        <v>0</v>
      </c>
      <c r="F31" s="30">
        <v>0</v>
      </c>
      <c r="G31" s="30">
        <v>1</v>
      </c>
      <c r="H31" s="30">
        <v>20</v>
      </c>
      <c r="I31" s="30">
        <v>1</v>
      </c>
      <c r="J31" s="26">
        <v>20</v>
      </c>
      <c r="K31" s="26">
        <v>1</v>
      </c>
      <c r="L31" s="26">
        <v>20</v>
      </c>
      <c r="M31" s="26"/>
      <c r="N31" s="26"/>
      <c r="O31" s="26"/>
    </row>
    <row r="32" spans="1:15" ht="15" x14ac:dyDescent="0.2">
      <c r="A32" s="26" t="s">
        <v>62</v>
      </c>
      <c r="B32" s="26"/>
      <c r="C32" s="26" t="s">
        <v>115</v>
      </c>
      <c r="D32" s="26">
        <v>5</v>
      </c>
      <c r="E32" s="30">
        <v>2</v>
      </c>
      <c r="F32" s="30">
        <v>25</v>
      </c>
      <c r="G32" s="30">
        <v>1</v>
      </c>
      <c r="H32" s="30">
        <v>20</v>
      </c>
      <c r="I32" s="30">
        <v>1</v>
      </c>
      <c r="J32" s="26">
        <v>20</v>
      </c>
      <c r="K32" s="26">
        <v>1</v>
      </c>
      <c r="L32" s="26">
        <v>15</v>
      </c>
      <c r="M32" s="26">
        <v>1</v>
      </c>
      <c r="N32" s="26">
        <v>10</v>
      </c>
      <c r="O32" s="26"/>
    </row>
    <row r="33" spans="1:15" ht="15" x14ac:dyDescent="0.2">
      <c r="A33" s="26" t="s">
        <v>62</v>
      </c>
      <c r="B33" s="26"/>
      <c r="C33" s="26" t="s">
        <v>116</v>
      </c>
      <c r="D33" s="26">
        <v>2</v>
      </c>
      <c r="E33" s="30">
        <v>2</v>
      </c>
      <c r="F33" s="30">
        <v>45</v>
      </c>
      <c r="G33" s="30"/>
      <c r="H33" s="30"/>
      <c r="I33" s="30"/>
      <c r="J33" s="26"/>
      <c r="K33" s="26"/>
      <c r="L33" s="26"/>
      <c r="M33" s="26"/>
      <c r="N33" s="26"/>
      <c r="O33" s="26"/>
    </row>
    <row r="34" spans="1:15" ht="15" x14ac:dyDescent="0.2">
      <c r="A34" s="26" t="s">
        <v>62</v>
      </c>
      <c r="B34" s="26"/>
      <c r="C34" s="26" t="s">
        <v>117</v>
      </c>
      <c r="D34" s="26">
        <v>3</v>
      </c>
      <c r="E34" s="30">
        <v>0</v>
      </c>
      <c r="F34" s="30">
        <v>0</v>
      </c>
      <c r="G34" s="30">
        <v>1</v>
      </c>
      <c r="H34" s="30">
        <v>45</v>
      </c>
      <c r="I34" s="30">
        <v>1</v>
      </c>
      <c r="J34" s="26">
        <v>40</v>
      </c>
      <c r="K34" s="26">
        <v>1</v>
      </c>
      <c r="L34" s="26">
        <v>30</v>
      </c>
      <c r="M34" s="26"/>
      <c r="N34" s="26"/>
      <c r="O34" s="26"/>
    </row>
    <row r="35" spans="1:15" ht="15" x14ac:dyDescent="0.2">
      <c r="A35" s="26" t="s">
        <v>65</v>
      </c>
      <c r="B35" s="26"/>
      <c r="C35" s="26" t="s">
        <v>118</v>
      </c>
      <c r="D35" s="26">
        <v>3</v>
      </c>
      <c r="E35" s="30">
        <v>2</v>
      </c>
      <c r="F35" s="30">
        <v>50</v>
      </c>
      <c r="G35" s="30"/>
      <c r="H35" s="30"/>
      <c r="I35" s="30"/>
      <c r="J35" s="26"/>
      <c r="K35" s="26"/>
      <c r="L35" s="26"/>
      <c r="M35" s="26">
        <v>1</v>
      </c>
      <c r="N35" s="26">
        <v>10</v>
      </c>
      <c r="O35" s="26"/>
    </row>
    <row r="36" spans="1:15" ht="15" x14ac:dyDescent="0.2">
      <c r="A36" s="26" t="s">
        <v>65</v>
      </c>
      <c r="B36" s="26"/>
      <c r="C36" s="26" t="s">
        <v>119</v>
      </c>
      <c r="D36" s="26">
        <v>3</v>
      </c>
      <c r="E36" s="31">
        <v>0</v>
      </c>
      <c r="F36" s="31">
        <v>0</v>
      </c>
      <c r="G36" s="31">
        <v>1</v>
      </c>
      <c r="H36" s="31">
        <v>35</v>
      </c>
      <c r="I36" s="31">
        <v>1</v>
      </c>
      <c r="J36" s="26">
        <v>35</v>
      </c>
      <c r="K36" s="26">
        <v>1</v>
      </c>
      <c r="L36" s="26">
        <v>35</v>
      </c>
      <c r="M36" s="26"/>
      <c r="N36" s="26"/>
      <c r="O36" s="26"/>
    </row>
    <row r="37" spans="1:15" ht="15" x14ac:dyDescent="0.2">
      <c r="A37" s="26" t="s">
        <v>66</v>
      </c>
      <c r="B37" s="26"/>
      <c r="C37" s="26" t="s">
        <v>120</v>
      </c>
      <c r="D37" s="26">
        <v>1</v>
      </c>
      <c r="E37" s="30">
        <v>0</v>
      </c>
      <c r="F37" s="30">
        <v>0</v>
      </c>
      <c r="G37" s="30"/>
      <c r="H37" s="30">
        <v>2</v>
      </c>
      <c r="I37" s="30">
        <v>1</v>
      </c>
      <c r="J37" s="26">
        <v>8</v>
      </c>
      <c r="K37" s="26"/>
      <c r="L37" s="26"/>
      <c r="M37" s="26"/>
      <c r="N37" s="26"/>
      <c r="O37" s="26"/>
    </row>
    <row r="38" spans="1:15" ht="15" x14ac:dyDescent="0.2">
      <c r="A38" s="26" t="s">
        <v>90</v>
      </c>
      <c r="B38" s="26"/>
      <c r="C38" s="26" t="s">
        <v>121</v>
      </c>
      <c r="D38" s="26"/>
      <c r="E38" s="30">
        <v>1</v>
      </c>
      <c r="F38" s="30">
        <v>25</v>
      </c>
      <c r="G38" s="30"/>
      <c r="H38" s="30">
        <v>16</v>
      </c>
      <c r="I38" s="30">
        <v>1</v>
      </c>
      <c r="J38" s="26">
        <v>16</v>
      </c>
      <c r="K38" s="26"/>
      <c r="L38" s="26"/>
      <c r="M38" s="26"/>
      <c r="N38" s="26"/>
      <c r="O38" s="26"/>
    </row>
    <row r="39" spans="1:15" ht="15" x14ac:dyDescent="0.2">
      <c r="A39" s="26" t="s">
        <v>90</v>
      </c>
      <c r="B39" s="26"/>
      <c r="C39" s="26" t="s">
        <v>122</v>
      </c>
      <c r="D39" s="26">
        <v>6</v>
      </c>
      <c r="E39" s="30">
        <v>2</v>
      </c>
      <c r="F39" s="30">
        <v>40</v>
      </c>
      <c r="G39" s="30">
        <v>2</v>
      </c>
      <c r="H39" s="30">
        <v>50</v>
      </c>
      <c r="I39" s="30">
        <v>1</v>
      </c>
      <c r="J39" s="26">
        <v>30</v>
      </c>
      <c r="K39" s="26">
        <v>1</v>
      </c>
      <c r="L39" s="26">
        <v>25</v>
      </c>
      <c r="M39" s="26"/>
      <c r="N39" s="26"/>
      <c r="O39" s="26"/>
    </row>
    <row r="40" spans="1:15" ht="15" x14ac:dyDescent="0.2">
      <c r="A40" s="26" t="s">
        <v>68</v>
      </c>
      <c r="B40" s="26"/>
      <c r="C40" s="26" t="s">
        <v>123</v>
      </c>
      <c r="D40" s="26">
        <v>1</v>
      </c>
      <c r="E40" s="30">
        <v>1</v>
      </c>
      <c r="F40" s="30">
        <v>10</v>
      </c>
      <c r="G40" s="30"/>
      <c r="H40" s="30"/>
      <c r="I40" s="30"/>
      <c r="J40" s="26"/>
      <c r="K40" s="26"/>
      <c r="L40" s="26"/>
      <c r="M40" s="26"/>
      <c r="N40" s="26"/>
      <c r="O40" s="26"/>
    </row>
    <row r="41" spans="1:15" ht="15" x14ac:dyDescent="0.2">
      <c r="A41" s="26" t="s">
        <v>68</v>
      </c>
      <c r="B41" s="26"/>
      <c r="C41" s="26" t="s">
        <v>56</v>
      </c>
      <c r="D41" s="26">
        <v>4</v>
      </c>
      <c r="E41" s="30">
        <v>0</v>
      </c>
      <c r="F41" s="30">
        <v>0</v>
      </c>
      <c r="G41" s="30">
        <v>1</v>
      </c>
      <c r="H41" s="30">
        <v>20</v>
      </c>
      <c r="I41" s="30">
        <v>1</v>
      </c>
      <c r="J41" s="26">
        <v>20</v>
      </c>
      <c r="K41" s="26">
        <v>1</v>
      </c>
      <c r="L41" s="26">
        <v>10</v>
      </c>
      <c r="M41" s="26"/>
      <c r="N41" s="26"/>
      <c r="O41" s="26"/>
    </row>
    <row r="42" spans="1:15" ht="15" x14ac:dyDescent="0.2">
      <c r="A42" s="26" t="s">
        <v>69</v>
      </c>
      <c r="B42" s="26"/>
      <c r="C42" s="26" t="s">
        <v>124</v>
      </c>
      <c r="D42" s="26">
        <v>3</v>
      </c>
      <c r="E42" s="30">
        <v>1</v>
      </c>
      <c r="F42" s="30">
        <v>20</v>
      </c>
      <c r="G42" s="30">
        <v>1</v>
      </c>
      <c r="H42" s="30">
        <v>20</v>
      </c>
      <c r="I42" s="30">
        <v>1</v>
      </c>
      <c r="J42" s="26">
        <v>20</v>
      </c>
      <c r="K42" s="26"/>
      <c r="L42" s="26"/>
      <c r="M42" s="26"/>
      <c r="N42" s="26"/>
      <c r="O42" s="26"/>
    </row>
    <row r="43" spans="1:15" ht="15" x14ac:dyDescent="0.2">
      <c r="A43" s="26" t="s">
        <v>69</v>
      </c>
      <c r="B43" s="26"/>
      <c r="C43" s="26" t="s">
        <v>125</v>
      </c>
      <c r="D43" s="26">
        <v>1</v>
      </c>
      <c r="E43" s="30">
        <v>1</v>
      </c>
      <c r="F43" s="30">
        <v>20</v>
      </c>
      <c r="G43" s="30"/>
      <c r="H43" s="30"/>
      <c r="I43" s="30"/>
      <c r="J43" s="26"/>
      <c r="K43" s="26"/>
      <c r="L43" s="26"/>
      <c r="M43" s="26"/>
      <c r="N43" s="26"/>
      <c r="O43" s="26"/>
    </row>
    <row r="44" spans="1:15" ht="15.75" customHeight="1" x14ac:dyDescent="0.2">
      <c r="A44" s="26" t="s">
        <v>70</v>
      </c>
      <c r="B44" s="26"/>
      <c r="C44" s="26" t="s">
        <v>110</v>
      </c>
      <c r="D44" s="26">
        <v>4</v>
      </c>
      <c r="E44" s="30">
        <v>0</v>
      </c>
      <c r="F44" s="30">
        <v>0</v>
      </c>
      <c r="G44" s="30">
        <v>1</v>
      </c>
      <c r="H44" s="30">
        <v>40</v>
      </c>
      <c r="I44" s="30">
        <v>1</v>
      </c>
      <c r="J44" s="26">
        <v>52</v>
      </c>
      <c r="K44" s="26">
        <v>2</v>
      </c>
      <c r="L44" s="26">
        <v>70</v>
      </c>
      <c r="M44" s="26"/>
      <c r="N44" s="26"/>
      <c r="O44" s="26"/>
    </row>
    <row r="45" spans="1:15" ht="15" x14ac:dyDescent="0.2">
      <c r="A45" s="26" t="s">
        <v>72</v>
      </c>
      <c r="B45" s="26"/>
      <c r="C45" s="26" t="s">
        <v>126</v>
      </c>
      <c r="D45" s="26">
        <v>3</v>
      </c>
      <c r="E45" s="31">
        <v>1</v>
      </c>
      <c r="F45" s="31">
        <v>25</v>
      </c>
      <c r="G45" s="31">
        <v>1</v>
      </c>
      <c r="H45" s="31">
        <v>20</v>
      </c>
      <c r="I45" s="31">
        <v>1</v>
      </c>
      <c r="J45" s="26">
        <v>15</v>
      </c>
      <c r="K45" s="26">
        <v>1</v>
      </c>
      <c r="L45" s="26">
        <v>15</v>
      </c>
      <c r="M45" s="26"/>
      <c r="N45" s="26"/>
      <c r="O45" s="26"/>
    </row>
    <row r="46" spans="1:15" s="27" customFormat="1" ht="20.25" customHeight="1" x14ac:dyDescent="0.25">
      <c r="A46" s="36" t="s">
        <v>128</v>
      </c>
      <c r="B46" s="36"/>
      <c r="C46" s="36"/>
      <c r="D46" s="36">
        <f>SUM(D25:D45)</f>
        <v>79</v>
      </c>
      <c r="E46" s="36">
        <f t="shared" ref="E46:N46" si="1">SUM(E29:E45)</f>
        <v>17</v>
      </c>
      <c r="F46" s="36">
        <f t="shared" si="1"/>
        <v>345</v>
      </c>
      <c r="G46" s="36">
        <f t="shared" si="1"/>
        <v>12</v>
      </c>
      <c r="H46" s="36">
        <f t="shared" si="1"/>
        <v>353</v>
      </c>
      <c r="I46" s="36">
        <f t="shared" si="1"/>
        <v>12</v>
      </c>
      <c r="J46" s="36">
        <f t="shared" si="1"/>
        <v>321</v>
      </c>
      <c r="K46" s="36">
        <f t="shared" si="1"/>
        <v>10</v>
      </c>
      <c r="L46" s="36">
        <f>SUM(L25:L45)</f>
        <v>395</v>
      </c>
      <c r="M46" s="36">
        <f t="shared" si="1"/>
        <v>2</v>
      </c>
      <c r="N46" s="36">
        <f t="shared" si="1"/>
        <v>20</v>
      </c>
      <c r="O46" s="36"/>
    </row>
    <row r="47" spans="1:15" s="27" customFormat="1" ht="21" customHeight="1" x14ac:dyDescent="0.25">
      <c r="A47" s="36" t="s">
        <v>129</v>
      </c>
      <c r="B47" s="36"/>
      <c r="C47" s="36"/>
      <c r="D47" s="36">
        <f>D46+D23</f>
        <v>188</v>
      </c>
      <c r="E47" s="36">
        <f t="shared" ref="E47:N47" si="2">E46+E23</f>
        <v>37</v>
      </c>
      <c r="F47" s="36">
        <f t="shared" si="2"/>
        <v>877</v>
      </c>
      <c r="G47" s="36">
        <f t="shared" si="2"/>
        <v>37</v>
      </c>
      <c r="H47" s="36">
        <f t="shared" si="2"/>
        <v>1236</v>
      </c>
      <c r="I47" s="36">
        <f t="shared" si="2"/>
        <v>39</v>
      </c>
      <c r="J47" s="36">
        <f t="shared" si="2"/>
        <v>1468</v>
      </c>
      <c r="K47" s="36">
        <f t="shared" si="2"/>
        <v>38</v>
      </c>
      <c r="L47" s="41">
        <f t="shared" si="2"/>
        <v>1773</v>
      </c>
      <c r="M47" s="36">
        <f t="shared" si="2"/>
        <v>4</v>
      </c>
      <c r="N47" s="36">
        <f t="shared" si="2"/>
        <v>35</v>
      </c>
      <c r="O47" s="36"/>
    </row>
  </sheetData>
  <mergeCells count="11">
    <mergeCell ref="I3:J3"/>
    <mergeCell ref="K3:L3"/>
    <mergeCell ref="M3:N3"/>
    <mergeCell ref="A5:O5"/>
    <mergeCell ref="A24:O24"/>
    <mergeCell ref="A3:A4"/>
    <mergeCell ref="B3:B4"/>
    <mergeCell ref="C3:C4"/>
    <mergeCell ref="D3:D4"/>
    <mergeCell ref="E3:F3"/>
    <mergeCell ref="G3:H3"/>
  </mergeCells>
  <pageMargins left="0.7" right="0.41" top="0.64" bottom="0.59"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0"/>
  <sheetViews>
    <sheetView showZeros="0" view="pageBreakPreview" zoomScaleNormal="100" zoomScaleSheetLayoutView="100" workbookViewId="0">
      <selection activeCell="A3" sqref="A3:A5"/>
    </sheetView>
  </sheetViews>
  <sheetFormatPr defaultColWidth="9.125" defaultRowHeight="15" x14ac:dyDescent="0.25"/>
  <cols>
    <col min="1" max="1" width="20.375" style="93" customWidth="1"/>
    <col min="2" max="2" width="8.375" style="93" customWidth="1"/>
    <col min="3" max="3" width="27.125" style="93" customWidth="1"/>
    <col min="4" max="4" width="9" style="93" customWidth="1"/>
    <col min="5" max="5" width="7.875" style="93" customWidth="1"/>
    <col min="6" max="6" width="8.125" style="93" customWidth="1"/>
    <col min="7" max="7" width="9.375" style="93" customWidth="1"/>
    <col min="8" max="8" width="8.75" style="93" customWidth="1"/>
    <col min="9" max="9" width="7" style="93" customWidth="1"/>
    <col min="10" max="10" width="8.25" style="93" customWidth="1"/>
    <col min="11" max="11" width="9.125" style="93" customWidth="1"/>
    <col min="12" max="12" width="8.25" style="93" customWidth="1"/>
    <col min="13" max="13" width="8.125" style="93" customWidth="1"/>
    <col min="14" max="14" width="8.625" style="93" customWidth="1"/>
    <col min="15" max="15" width="11" style="93" customWidth="1"/>
    <col min="16" max="16" width="8.75" style="93" customWidth="1"/>
    <col min="17" max="22" width="8.25" style="93" hidden="1" customWidth="1"/>
    <col min="23" max="28" width="9.125" style="93" hidden="1" customWidth="1"/>
    <col min="29" max="30" width="9.125" style="93" customWidth="1"/>
    <col min="31" max="16384" width="9.125" style="93"/>
  </cols>
  <sheetData>
    <row r="1" spans="1:28" ht="18.75" x14ac:dyDescent="0.25">
      <c r="A1" s="91" t="s">
        <v>16</v>
      </c>
    </row>
    <row r="2" spans="1:28" x14ac:dyDescent="0.25">
      <c r="A2" s="154" t="s">
        <v>234</v>
      </c>
      <c r="B2" s="154"/>
      <c r="C2" s="154"/>
      <c r="D2" s="154"/>
      <c r="E2" s="154"/>
      <c r="F2" s="154"/>
      <c r="G2" s="154"/>
      <c r="H2" s="154"/>
      <c r="I2" s="154"/>
      <c r="J2" s="154"/>
      <c r="K2" s="154"/>
      <c r="L2" s="154"/>
      <c r="M2" s="154"/>
      <c r="N2" s="154"/>
      <c r="O2" s="154"/>
      <c r="P2" s="154"/>
      <c r="Q2" s="92"/>
      <c r="R2" s="92"/>
      <c r="S2" s="92"/>
      <c r="T2" s="92"/>
      <c r="U2" s="92"/>
      <c r="V2" s="92"/>
      <c r="W2" s="92"/>
      <c r="X2" s="92"/>
      <c r="Y2" s="92"/>
      <c r="Z2" s="92"/>
      <c r="AA2" s="92"/>
      <c r="AB2" s="92"/>
    </row>
    <row r="3" spans="1:28" ht="18.75" customHeight="1" x14ac:dyDescent="0.25">
      <c r="A3" s="155" t="s">
        <v>17</v>
      </c>
      <c r="B3" s="159" t="s">
        <v>187</v>
      </c>
      <c r="C3" s="155" t="s">
        <v>18</v>
      </c>
      <c r="D3" s="155" t="s">
        <v>19</v>
      </c>
      <c r="E3" s="155"/>
      <c r="F3" s="155"/>
      <c r="G3" s="155" t="s">
        <v>20</v>
      </c>
      <c r="H3" s="155"/>
      <c r="I3" s="155" t="s">
        <v>21</v>
      </c>
      <c r="J3" s="155"/>
      <c r="K3" s="155"/>
      <c r="L3" s="155"/>
      <c r="M3" s="155"/>
      <c r="N3" s="155"/>
      <c r="O3" s="155"/>
      <c r="P3" s="155" t="s">
        <v>22</v>
      </c>
      <c r="Q3" s="94"/>
      <c r="R3" s="94"/>
      <c r="S3" s="94"/>
      <c r="T3" s="94"/>
      <c r="U3" s="94"/>
      <c r="V3" s="94"/>
      <c r="W3" s="92"/>
      <c r="X3" s="92"/>
      <c r="Y3" s="92"/>
      <c r="Z3" s="92"/>
      <c r="AA3" s="92"/>
      <c r="AB3" s="92"/>
    </row>
    <row r="4" spans="1:28" ht="18.75" customHeight="1" x14ac:dyDescent="0.25">
      <c r="A4" s="155"/>
      <c r="B4" s="160"/>
      <c r="C4" s="155"/>
      <c r="D4" s="155"/>
      <c r="E4" s="155"/>
      <c r="F4" s="155"/>
      <c r="G4" s="155" t="s">
        <v>23</v>
      </c>
      <c r="H4" s="155" t="s">
        <v>24</v>
      </c>
      <c r="I4" s="156" t="s">
        <v>13</v>
      </c>
      <c r="J4" s="157"/>
      <c r="K4" s="157"/>
      <c r="L4" s="157"/>
      <c r="M4" s="157"/>
      <c r="N4" s="158"/>
      <c r="O4" s="155" t="s">
        <v>164</v>
      </c>
      <c r="P4" s="155"/>
      <c r="Q4" s="94"/>
      <c r="R4" s="94"/>
      <c r="S4" s="94"/>
      <c r="T4" s="94"/>
      <c r="U4" s="94"/>
      <c r="V4" s="94"/>
      <c r="W4" s="92"/>
      <c r="X4" s="92"/>
      <c r="Y4" s="92"/>
      <c r="Z4" s="92"/>
      <c r="AA4" s="92"/>
      <c r="AB4" s="92"/>
    </row>
    <row r="5" spans="1:28" ht="63.75" customHeight="1" x14ac:dyDescent="0.25">
      <c r="A5" s="155"/>
      <c r="B5" s="161"/>
      <c r="C5" s="155"/>
      <c r="D5" s="95" t="s">
        <v>25</v>
      </c>
      <c r="E5" s="95" t="s">
        <v>26</v>
      </c>
      <c r="F5" s="95" t="s">
        <v>193</v>
      </c>
      <c r="G5" s="155"/>
      <c r="H5" s="155"/>
      <c r="I5" s="95" t="s">
        <v>27</v>
      </c>
      <c r="J5" s="96" t="s">
        <v>28</v>
      </c>
      <c r="K5" s="95" t="s">
        <v>29</v>
      </c>
      <c r="L5" s="95" t="s">
        <v>140</v>
      </c>
      <c r="M5" s="95" t="s">
        <v>139</v>
      </c>
      <c r="N5" s="95" t="s">
        <v>30</v>
      </c>
      <c r="O5" s="155"/>
      <c r="P5" s="155"/>
      <c r="Q5" s="94"/>
      <c r="R5" s="94"/>
      <c r="S5" s="94"/>
      <c r="T5" s="94" t="s">
        <v>136</v>
      </c>
      <c r="U5" s="92">
        <f>SUM(U7:U27)</f>
        <v>3364</v>
      </c>
      <c r="V5" s="92"/>
      <c r="W5" s="92"/>
      <c r="X5" s="92"/>
      <c r="Y5" s="92"/>
      <c r="Z5" s="92">
        <v>2010</v>
      </c>
      <c r="AA5" s="92">
        <v>2011</v>
      </c>
      <c r="AB5" s="92"/>
    </row>
    <row r="6" spans="1:28" x14ac:dyDescent="0.25">
      <c r="A6" s="54" t="s">
        <v>148</v>
      </c>
      <c r="B6" s="54" t="s">
        <v>149</v>
      </c>
      <c r="C6" s="54" t="s">
        <v>150</v>
      </c>
      <c r="D6" s="54" t="s">
        <v>151</v>
      </c>
      <c r="E6" s="54" t="s">
        <v>152</v>
      </c>
      <c r="F6" s="54" t="s">
        <v>153</v>
      </c>
      <c r="G6" s="54" t="s">
        <v>154</v>
      </c>
      <c r="H6" s="54" t="s">
        <v>155</v>
      </c>
      <c r="I6" s="54" t="s">
        <v>156</v>
      </c>
      <c r="J6" s="54" t="s">
        <v>157</v>
      </c>
      <c r="K6" s="54" t="s">
        <v>158</v>
      </c>
      <c r="L6" s="54" t="s">
        <v>159</v>
      </c>
      <c r="M6" s="54" t="s">
        <v>160</v>
      </c>
      <c r="N6" s="54" t="s">
        <v>161</v>
      </c>
      <c r="O6" s="54" t="s">
        <v>162</v>
      </c>
      <c r="P6" s="54" t="s">
        <v>196</v>
      </c>
      <c r="Q6" s="55"/>
      <c r="R6" s="55"/>
      <c r="S6" s="94"/>
      <c r="T6" s="94"/>
      <c r="U6" s="92"/>
      <c r="V6" s="92"/>
      <c r="W6" s="92"/>
      <c r="X6" s="92"/>
      <c r="Y6" s="92"/>
      <c r="Z6" s="92"/>
      <c r="AA6" s="92"/>
      <c r="AB6" s="92"/>
    </row>
    <row r="7" spans="1:28" ht="18" customHeight="1" x14ac:dyDescent="0.25">
      <c r="A7" s="97" t="s">
        <v>41</v>
      </c>
      <c r="B7" s="98" t="s">
        <v>55</v>
      </c>
      <c r="C7" s="98" t="s">
        <v>59</v>
      </c>
      <c r="D7" s="98">
        <v>57</v>
      </c>
      <c r="E7" s="103">
        <v>20</v>
      </c>
      <c r="F7" s="98">
        <f t="shared" ref="F7:F27" si="0">D7+E7</f>
        <v>77</v>
      </c>
      <c r="G7" s="98">
        <f>I7+J7</f>
        <v>2</v>
      </c>
      <c r="H7" s="98">
        <v>35</v>
      </c>
      <c r="I7" s="98"/>
      <c r="J7" s="98">
        <v>2</v>
      </c>
      <c r="K7" s="98"/>
      <c r="L7" s="98">
        <v>2</v>
      </c>
      <c r="M7" s="98"/>
      <c r="N7" s="98"/>
      <c r="O7" s="98">
        <f>G7*H7</f>
        <v>70</v>
      </c>
      <c r="P7" s="98"/>
      <c r="Q7" s="94"/>
      <c r="R7" s="99">
        <f>D7+F7</f>
        <v>134</v>
      </c>
      <c r="S7" s="100">
        <f t="shared" ref="S7:S27" si="1">D7+F7</f>
        <v>134</v>
      </c>
      <c r="T7" s="100"/>
      <c r="U7" s="100">
        <f t="shared" ref="U7:U27" si="2">SUM(D7:F7)</f>
        <v>154</v>
      </c>
      <c r="V7" s="43" t="s">
        <v>134</v>
      </c>
      <c r="W7" s="43" t="s">
        <v>25</v>
      </c>
      <c r="X7" s="43" t="s">
        <v>26</v>
      </c>
      <c r="Y7" s="43" t="s">
        <v>135</v>
      </c>
      <c r="Z7" s="92"/>
      <c r="AA7" s="92"/>
      <c r="AB7" s="92">
        <v>59</v>
      </c>
    </row>
    <row r="8" spans="1:28" ht="18" customHeight="1" x14ac:dyDescent="0.25">
      <c r="A8" s="101" t="s">
        <v>42</v>
      </c>
      <c r="B8" s="98" t="s">
        <v>55</v>
      </c>
      <c r="C8" s="102" t="s">
        <v>60</v>
      </c>
      <c r="D8" s="102">
        <v>67</v>
      </c>
      <c r="E8" s="102">
        <v>21</v>
      </c>
      <c r="F8" s="103">
        <f t="shared" si="0"/>
        <v>88</v>
      </c>
      <c r="G8" s="98">
        <v>5</v>
      </c>
      <c r="H8" s="98">
        <v>35</v>
      </c>
      <c r="I8" s="98">
        <v>1</v>
      </c>
      <c r="J8" s="102">
        <v>4</v>
      </c>
      <c r="K8" s="102">
        <v>3</v>
      </c>
      <c r="L8" s="102"/>
      <c r="M8" s="102"/>
      <c r="N8" s="98"/>
      <c r="O8" s="98">
        <f t="shared" ref="O8:O27" si="3">G8*H8</f>
        <v>175</v>
      </c>
      <c r="P8" s="98"/>
      <c r="Q8" s="94"/>
      <c r="R8" s="99">
        <f>D8+F8</f>
        <v>155</v>
      </c>
      <c r="S8" s="100">
        <f t="shared" si="1"/>
        <v>155</v>
      </c>
      <c r="T8" s="100"/>
      <c r="U8" s="100">
        <f t="shared" si="2"/>
        <v>176</v>
      </c>
      <c r="V8" s="44">
        <v>1</v>
      </c>
      <c r="W8" s="44">
        <v>57</v>
      </c>
      <c r="X8" s="44">
        <v>20</v>
      </c>
      <c r="Y8" s="115">
        <f>W8+X8</f>
        <v>77</v>
      </c>
      <c r="Z8" s="92"/>
      <c r="AA8" s="92"/>
      <c r="AB8" s="92">
        <v>69</v>
      </c>
    </row>
    <row r="9" spans="1:28" ht="18" customHeight="1" x14ac:dyDescent="0.25">
      <c r="A9" s="101" t="s">
        <v>43</v>
      </c>
      <c r="B9" s="98" t="s">
        <v>55</v>
      </c>
      <c r="C9" s="102" t="s">
        <v>61</v>
      </c>
      <c r="D9" s="102">
        <v>56</v>
      </c>
      <c r="E9" s="102">
        <v>13</v>
      </c>
      <c r="F9" s="103">
        <f t="shared" si="0"/>
        <v>69</v>
      </c>
      <c r="G9" s="98">
        <f t="shared" ref="G9:G27" si="4">I9+J9</f>
        <v>3</v>
      </c>
      <c r="H9" s="98">
        <v>35</v>
      </c>
      <c r="I9" s="98"/>
      <c r="J9" s="102">
        <v>3</v>
      </c>
      <c r="K9" s="102">
        <v>1</v>
      </c>
      <c r="L9" s="102"/>
      <c r="M9" s="102"/>
      <c r="N9" s="98"/>
      <c r="O9" s="98">
        <f t="shared" si="3"/>
        <v>105</v>
      </c>
      <c r="P9" s="98"/>
      <c r="Q9" s="94"/>
      <c r="R9" s="99">
        <f>D9+F9</f>
        <v>125</v>
      </c>
      <c r="S9" s="100">
        <f t="shared" si="1"/>
        <v>125</v>
      </c>
      <c r="T9" s="100"/>
      <c r="U9" s="100">
        <f t="shared" si="2"/>
        <v>138</v>
      </c>
      <c r="V9" s="45">
        <v>2</v>
      </c>
      <c r="W9" s="44">
        <v>67</v>
      </c>
      <c r="X9" s="44">
        <v>21</v>
      </c>
      <c r="Y9" s="115">
        <f t="shared" ref="Y9:Y22" si="5">W9+X9</f>
        <v>88</v>
      </c>
      <c r="Z9" s="92"/>
      <c r="AA9" s="92"/>
      <c r="AB9" s="92">
        <v>60</v>
      </c>
    </row>
    <row r="10" spans="1:28" ht="18" customHeight="1" x14ac:dyDescent="0.25">
      <c r="A10" s="101" t="s">
        <v>44</v>
      </c>
      <c r="B10" s="98" t="s">
        <v>55</v>
      </c>
      <c r="C10" s="102" t="s">
        <v>62</v>
      </c>
      <c r="D10" s="102">
        <v>106</v>
      </c>
      <c r="E10" s="102">
        <v>24</v>
      </c>
      <c r="F10" s="103">
        <f t="shared" si="0"/>
        <v>130</v>
      </c>
      <c r="G10" s="98">
        <f t="shared" si="4"/>
        <v>4</v>
      </c>
      <c r="H10" s="98">
        <v>35</v>
      </c>
      <c r="I10" s="98"/>
      <c r="J10" s="102">
        <v>4</v>
      </c>
      <c r="K10" s="102">
        <v>1</v>
      </c>
      <c r="L10" s="102">
        <v>3</v>
      </c>
      <c r="M10" s="102"/>
      <c r="N10" s="98"/>
      <c r="O10" s="98">
        <f t="shared" si="3"/>
        <v>140</v>
      </c>
      <c r="P10" s="98"/>
      <c r="Q10" s="94"/>
      <c r="R10" s="99">
        <f>D10+F10</f>
        <v>236</v>
      </c>
      <c r="S10" s="100">
        <f t="shared" si="1"/>
        <v>236</v>
      </c>
      <c r="T10" s="100"/>
      <c r="U10" s="100">
        <f t="shared" si="2"/>
        <v>260</v>
      </c>
      <c r="V10" s="45">
        <v>3</v>
      </c>
      <c r="W10" s="44">
        <v>56</v>
      </c>
      <c r="X10" s="44">
        <v>13</v>
      </c>
      <c r="Y10" s="115">
        <f t="shared" si="5"/>
        <v>69</v>
      </c>
      <c r="Z10" s="92"/>
      <c r="AA10" s="92"/>
      <c r="AB10" s="92">
        <v>122</v>
      </c>
    </row>
    <row r="11" spans="1:28" ht="18" customHeight="1" x14ac:dyDescent="0.25">
      <c r="A11" s="150" t="s">
        <v>47</v>
      </c>
      <c r="B11" s="152" t="s">
        <v>55</v>
      </c>
      <c r="C11" s="102" t="s">
        <v>63</v>
      </c>
      <c r="D11" s="102">
        <v>50</v>
      </c>
      <c r="E11" s="102"/>
      <c r="F11" s="103">
        <f t="shared" si="0"/>
        <v>50</v>
      </c>
      <c r="G11" s="98">
        <f t="shared" si="4"/>
        <v>4</v>
      </c>
      <c r="H11" s="98">
        <v>35</v>
      </c>
      <c r="I11" s="98"/>
      <c r="J11" s="102">
        <v>4</v>
      </c>
      <c r="K11" s="102">
        <v>1</v>
      </c>
      <c r="L11" s="102">
        <v>3</v>
      </c>
      <c r="M11" s="102"/>
      <c r="N11" s="98"/>
      <c r="O11" s="98">
        <f t="shared" si="3"/>
        <v>140</v>
      </c>
      <c r="P11" s="98"/>
      <c r="Q11" s="94"/>
      <c r="R11" s="99">
        <f>D11+D12+F12+F11</f>
        <v>248</v>
      </c>
      <c r="S11" s="100">
        <f t="shared" si="1"/>
        <v>100</v>
      </c>
      <c r="T11" s="100">
        <f>S11+S12</f>
        <v>248</v>
      </c>
      <c r="U11" s="100">
        <f t="shared" si="2"/>
        <v>100</v>
      </c>
      <c r="V11" s="45">
        <v>4</v>
      </c>
      <c r="W11" s="44">
        <v>106</v>
      </c>
      <c r="X11" s="44">
        <v>24</v>
      </c>
      <c r="Y11" s="115">
        <f t="shared" si="5"/>
        <v>130</v>
      </c>
      <c r="Z11" s="92"/>
      <c r="AA11" s="92"/>
      <c r="AB11" s="92">
        <v>59</v>
      </c>
    </row>
    <row r="12" spans="1:28" ht="18" customHeight="1" x14ac:dyDescent="0.25">
      <c r="A12" s="151"/>
      <c r="B12" s="153"/>
      <c r="C12" s="102" t="s">
        <v>90</v>
      </c>
      <c r="D12" s="102">
        <v>70</v>
      </c>
      <c r="E12" s="102">
        <v>8</v>
      </c>
      <c r="F12" s="103">
        <f t="shared" si="0"/>
        <v>78</v>
      </c>
      <c r="G12" s="98"/>
      <c r="H12" s="98"/>
      <c r="I12" s="98"/>
      <c r="J12" s="102"/>
      <c r="K12" s="102"/>
      <c r="L12" s="102"/>
      <c r="M12" s="102"/>
      <c r="N12" s="98"/>
      <c r="O12" s="98"/>
      <c r="P12" s="98"/>
      <c r="Q12" s="100"/>
      <c r="R12" s="98"/>
      <c r="S12" s="100">
        <f t="shared" si="1"/>
        <v>148</v>
      </c>
      <c r="T12" s="100"/>
      <c r="U12" s="100">
        <f t="shared" si="2"/>
        <v>156</v>
      </c>
      <c r="V12" s="45">
        <v>5</v>
      </c>
      <c r="W12" s="44">
        <v>50</v>
      </c>
      <c r="X12" s="44">
        <v>0</v>
      </c>
      <c r="Y12" s="115">
        <f t="shared" si="5"/>
        <v>50</v>
      </c>
      <c r="Z12" s="92"/>
      <c r="AA12" s="92"/>
      <c r="AB12" s="92"/>
    </row>
    <row r="13" spans="1:28" ht="18.75" x14ac:dyDescent="0.25">
      <c r="A13" s="150" t="s">
        <v>45</v>
      </c>
      <c r="B13" s="152" t="s">
        <v>55</v>
      </c>
      <c r="C13" s="102" t="s">
        <v>64</v>
      </c>
      <c r="D13" s="102">
        <v>84</v>
      </c>
      <c r="E13" s="102">
        <v>9</v>
      </c>
      <c r="F13" s="103">
        <f t="shared" si="0"/>
        <v>93</v>
      </c>
      <c r="G13" s="98">
        <f t="shared" si="4"/>
        <v>5</v>
      </c>
      <c r="H13" s="98">
        <v>35</v>
      </c>
      <c r="I13" s="98">
        <v>2</v>
      </c>
      <c r="J13" s="102">
        <v>3</v>
      </c>
      <c r="K13" s="102"/>
      <c r="L13" s="102"/>
      <c r="M13" s="102"/>
      <c r="N13" s="98"/>
      <c r="O13" s="98">
        <f t="shared" si="3"/>
        <v>175</v>
      </c>
      <c r="P13" s="98"/>
      <c r="Q13" s="94"/>
      <c r="R13" s="99">
        <f>D13+F13+F14+D14</f>
        <v>339</v>
      </c>
      <c r="S13" s="100">
        <f t="shared" si="1"/>
        <v>177</v>
      </c>
      <c r="T13" s="100"/>
      <c r="U13" s="100">
        <f t="shared" si="2"/>
        <v>186</v>
      </c>
      <c r="V13" s="45">
        <v>6</v>
      </c>
      <c r="W13" s="44">
        <v>84</v>
      </c>
      <c r="X13" s="44">
        <v>9</v>
      </c>
      <c r="Y13" s="115">
        <f t="shared" si="5"/>
        <v>93</v>
      </c>
      <c r="Z13" s="92"/>
      <c r="AA13" s="92"/>
      <c r="AB13" s="92">
        <v>65</v>
      </c>
    </row>
    <row r="14" spans="1:28" ht="18.75" x14ac:dyDescent="0.25">
      <c r="A14" s="151"/>
      <c r="B14" s="153"/>
      <c r="C14" s="102" t="s">
        <v>166</v>
      </c>
      <c r="D14" s="102">
        <v>74</v>
      </c>
      <c r="E14" s="102">
        <v>14</v>
      </c>
      <c r="F14" s="103">
        <f t="shared" si="0"/>
        <v>88</v>
      </c>
      <c r="G14" s="98"/>
      <c r="H14" s="98"/>
      <c r="I14" s="98"/>
      <c r="J14" s="102"/>
      <c r="K14" s="102"/>
      <c r="L14" s="102"/>
      <c r="M14" s="102"/>
      <c r="N14" s="98"/>
      <c r="O14" s="98"/>
      <c r="P14" s="98"/>
      <c r="Q14" s="100"/>
      <c r="R14" s="98"/>
      <c r="S14" s="100">
        <f t="shared" si="1"/>
        <v>162</v>
      </c>
      <c r="T14" s="100">
        <f>S14+S16+S18</f>
        <v>297</v>
      </c>
      <c r="U14" s="100">
        <f t="shared" si="2"/>
        <v>176</v>
      </c>
      <c r="V14" s="45">
        <v>8</v>
      </c>
      <c r="W14" s="44">
        <v>135</v>
      </c>
      <c r="X14" s="44">
        <v>27</v>
      </c>
      <c r="Y14" s="115">
        <f t="shared" si="5"/>
        <v>162</v>
      </c>
      <c r="Z14" s="92"/>
      <c r="AA14" s="92"/>
      <c r="AB14" s="92">
        <v>127</v>
      </c>
    </row>
    <row r="15" spans="1:28" ht="18" customHeight="1" x14ac:dyDescent="0.25">
      <c r="A15" s="150" t="s">
        <v>46</v>
      </c>
      <c r="B15" s="152" t="s">
        <v>55</v>
      </c>
      <c r="C15" s="102" t="s">
        <v>231</v>
      </c>
      <c r="D15" s="102">
        <v>112</v>
      </c>
      <c r="E15" s="102"/>
      <c r="F15" s="103">
        <f t="shared" si="0"/>
        <v>112</v>
      </c>
      <c r="G15" s="98">
        <f t="shared" si="4"/>
        <v>5</v>
      </c>
      <c r="H15" s="98">
        <v>35</v>
      </c>
      <c r="I15" s="98"/>
      <c r="J15" s="102">
        <v>5</v>
      </c>
      <c r="K15" s="102">
        <v>3</v>
      </c>
      <c r="L15" s="102">
        <v>1</v>
      </c>
      <c r="M15" s="102">
        <v>1</v>
      </c>
      <c r="N15" s="98"/>
      <c r="O15" s="98">
        <f t="shared" si="3"/>
        <v>175</v>
      </c>
      <c r="P15" s="98"/>
      <c r="Q15" s="94"/>
      <c r="R15" s="99">
        <f>D15+F15+F16+D16</f>
        <v>230</v>
      </c>
      <c r="S15" s="100">
        <f t="shared" si="1"/>
        <v>224</v>
      </c>
      <c r="T15" s="100"/>
      <c r="U15" s="100">
        <f t="shared" si="2"/>
        <v>224</v>
      </c>
      <c r="V15" s="45">
        <v>9</v>
      </c>
      <c r="W15" s="44">
        <v>105</v>
      </c>
      <c r="X15" s="44">
        <v>7</v>
      </c>
      <c r="Y15" s="115">
        <f t="shared" si="5"/>
        <v>112</v>
      </c>
      <c r="Z15" s="92">
        <v>84</v>
      </c>
      <c r="AA15" s="105">
        <v>86</v>
      </c>
      <c r="AB15" s="92">
        <v>63</v>
      </c>
    </row>
    <row r="16" spans="1:28" ht="18" customHeight="1" x14ac:dyDescent="0.25">
      <c r="A16" s="151"/>
      <c r="B16" s="153"/>
      <c r="C16" s="102" t="s">
        <v>226</v>
      </c>
      <c r="D16" s="102">
        <v>3</v>
      </c>
      <c r="E16" s="102"/>
      <c r="F16" s="103">
        <f t="shared" si="0"/>
        <v>3</v>
      </c>
      <c r="G16" s="98"/>
      <c r="H16" s="98"/>
      <c r="I16" s="98"/>
      <c r="J16" s="104"/>
      <c r="K16" s="102"/>
      <c r="L16" s="102"/>
      <c r="M16" s="104"/>
      <c r="N16" s="98"/>
      <c r="O16" s="98"/>
      <c r="P16" s="98"/>
      <c r="Q16" s="94"/>
      <c r="R16" s="99"/>
      <c r="S16" s="100">
        <f t="shared" si="1"/>
        <v>6</v>
      </c>
      <c r="T16" s="100"/>
      <c r="U16" s="100">
        <f t="shared" si="2"/>
        <v>6</v>
      </c>
      <c r="V16" s="45">
        <v>10</v>
      </c>
      <c r="W16" s="44">
        <v>70</v>
      </c>
      <c r="X16" s="44">
        <v>8</v>
      </c>
      <c r="Y16" s="115">
        <f t="shared" si="5"/>
        <v>78</v>
      </c>
      <c r="Z16" s="92"/>
      <c r="AA16" s="105"/>
      <c r="AB16" s="92"/>
    </row>
    <row r="17" spans="1:28" ht="18" customHeight="1" x14ac:dyDescent="0.25">
      <c r="A17" s="150" t="s">
        <v>48</v>
      </c>
      <c r="B17" s="152" t="s">
        <v>55</v>
      </c>
      <c r="C17" s="102" t="s">
        <v>67</v>
      </c>
      <c r="D17" s="102">
        <v>70</v>
      </c>
      <c r="E17" s="102">
        <v>5</v>
      </c>
      <c r="F17" s="103">
        <f t="shared" si="0"/>
        <v>75</v>
      </c>
      <c r="G17" s="98">
        <f t="shared" si="4"/>
        <v>4</v>
      </c>
      <c r="H17" s="98">
        <v>35</v>
      </c>
      <c r="I17" s="98"/>
      <c r="J17" s="102">
        <v>4</v>
      </c>
      <c r="K17" s="102">
        <v>1</v>
      </c>
      <c r="L17" s="102">
        <v>3</v>
      </c>
      <c r="M17" s="102"/>
      <c r="N17" s="98"/>
      <c r="O17" s="98">
        <f t="shared" si="3"/>
        <v>140</v>
      </c>
      <c r="P17" s="98"/>
      <c r="Q17" s="94"/>
      <c r="R17" s="99">
        <f>D17+F17+F18+D18</f>
        <v>274</v>
      </c>
      <c r="S17" s="100">
        <f t="shared" si="1"/>
        <v>145</v>
      </c>
      <c r="T17" s="100"/>
      <c r="U17" s="100">
        <f t="shared" si="2"/>
        <v>150</v>
      </c>
      <c r="V17" s="45">
        <v>12</v>
      </c>
      <c r="W17" s="44">
        <v>70</v>
      </c>
      <c r="X17" s="44">
        <v>5</v>
      </c>
      <c r="Y17" s="115">
        <f t="shared" si="5"/>
        <v>75</v>
      </c>
      <c r="Z17" s="92"/>
      <c r="AA17" s="92"/>
      <c r="AB17" s="92">
        <v>67</v>
      </c>
    </row>
    <row r="18" spans="1:28" ht="18" customHeight="1" x14ac:dyDescent="0.25">
      <c r="A18" s="151"/>
      <c r="B18" s="153"/>
      <c r="C18" s="102" t="s">
        <v>167</v>
      </c>
      <c r="D18" s="102">
        <v>58</v>
      </c>
      <c r="E18" s="102">
        <v>13</v>
      </c>
      <c r="F18" s="103">
        <f t="shared" si="0"/>
        <v>71</v>
      </c>
      <c r="G18" s="98"/>
      <c r="H18" s="98"/>
      <c r="I18" s="98"/>
      <c r="J18" s="106"/>
      <c r="K18" s="102"/>
      <c r="L18" s="102"/>
      <c r="M18" s="102"/>
      <c r="N18" s="98"/>
      <c r="O18" s="98"/>
      <c r="P18" s="98"/>
      <c r="Q18" s="100"/>
      <c r="R18" s="98"/>
      <c r="S18" s="100">
        <f t="shared" si="1"/>
        <v>129</v>
      </c>
      <c r="T18" s="100" t="s">
        <v>65</v>
      </c>
      <c r="U18" s="100">
        <f t="shared" si="2"/>
        <v>142</v>
      </c>
      <c r="V18" s="45">
        <v>13</v>
      </c>
      <c r="W18" s="44">
        <v>118</v>
      </c>
      <c r="X18" s="44">
        <v>6</v>
      </c>
      <c r="Y18" s="115">
        <f t="shared" si="5"/>
        <v>124</v>
      </c>
      <c r="Z18" s="92"/>
      <c r="AA18" s="92"/>
      <c r="AB18" s="92"/>
    </row>
    <row r="19" spans="1:28" ht="18.75" customHeight="1" x14ac:dyDescent="0.25">
      <c r="A19" s="107" t="s">
        <v>49</v>
      </c>
      <c r="B19" s="108" t="s">
        <v>55</v>
      </c>
      <c r="C19" s="102" t="s">
        <v>68</v>
      </c>
      <c r="D19" s="102">
        <v>118</v>
      </c>
      <c r="E19" s="102">
        <v>6</v>
      </c>
      <c r="F19" s="103">
        <f t="shared" si="0"/>
        <v>124</v>
      </c>
      <c r="G19" s="98">
        <f t="shared" si="4"/>
        <v>4</v>
      </c>
      <c r="H19" s="98">
        <v>35</v>
      </c>
      <c r="I19" s="98">
        <v>2</v>
      </c>
      <c r="J19" s="106">
        <v>2</v>
      </c>
      <c r="K19" s="102">
        <v>3</v>
      </c>
      <c r="L19" s="102"/>
      <c r="M19" s="102"/>
      <c r="N19" s="98"/>
      <c r="O19" s="98">
        <f t="shared" si="3"/>
        <v>140</v>
      </c>
      <c r="P19" s="98"/>
      <c r="Q19" s="94"/>
      <c r="R19" s="99">
        <f>D19+F19</f>
        <v>242</v>
      </c>
      <c r="S19" s="100">
        <f t="shared" si="1"/>
        <v>242</v>
      </c>
      <c r="T19" s="100" t="s">
        <v>71</v>
      </c>
      <c r="U19" s="100">
        <f t="shared" si="2"/>
        <v>248</v>
      </c>
      <c r="V19" s="45">
        <v>14</v>
      </c>
      <c r="W19" s="44">
        <v>111</v>
      </c>
      <c r="X19" s="44">
        <v>9</v>
      </c>
      <c r="Y19" s="115">
        <f t="shared" si="5"/>
        <v>120</v>
      </c>
      <c r="Z19" s="92">
        <v>106</v>
      </c>
      <c r="AA19" s="92">
        <v>122</v>
      </c>
      <c r="AB19" s="92">
        <v>106</v>
      </c>
    </row>
    <row r="20" spans="1:28" ht="18.75" customHeight="1" x14ac:dyDescent="0.25">
      <c r="A20" s="101" t="s">
        <v>50</v>
      </c>
      <c r="B20" s="98" t="s">
        <v>55</v>
      </c>
      <c r="C20" s="102" t="s">
        <v>69</v>
      </c>
      <c r="D20" s="102">
        <v>111</v>
      </c>
      <c r="E20" s="102">
        <v>9</v>
      </c>
      <c r="F20" s="103">
        <f t="shared" si="0"/>
        <v>120</v>
      </c>
      <c r="G20" s="98">
        <f t="shared" si="4"/>
        <v>3</v>
      </c>
      <c r="H20" s="98">
        <v>35</v>
      </c>
      <c r="I20" s="98"/>
      <c r="J20" s="106">
        <v>3</v>
      </c>
      <c r="K20" s="102">
        <v>1</v>
      </c>
      <c r="L20" s="102"/>
      <c r="M20" s="102"/>
      <c r="N20" s="98"/>
      <c r="O20" s="98">
        <f t="shared" si="3"/>
        <v>105</v>
      </c>
      <c r="P20" s="98"/>
      <c r="Q20" s="94"/>
      <c r="R20" s="99">
        <f>D20+F20</f>
        <v>231</v>
      </c>
      <c r="S20" s="100">
        <f t="shared" si="1"/>
        <v>231</v>
      </c>
      <c r="T20" s="100" t="s">
        <v>70</v>
      </c>
      <c r="U20" s="100">
        <f t="shared" si="2"/>
        <v>240</v>
      </c>
      <c r="V20" s="45">
        <v>15</v>
      </c>
      <c r="W20" s="44">
        <v>120</v>
      </c>
      <c r="X20" s="44">
        <v>75</v>
      </c>
      <c r="Y20" s="115">
        <f t="shared" si="5"/>
        <v>195</v>
      </c>
      <c r="Z20" s="92"/>
      <c r="AA20" s="92"/>
      <c r="AB20" s="92">
        <v>143</v>
      </c>
    </row>
    <row r="21" spans="1:28" ht="18" customHeight="1" x14ac:dyDescent="0.25">
      <c r="A21" s="150" t="s">
        <v>51</v>
      </c>
      <c r="B21" s="152" t="s">
        <v>55</v>
      </c>
      <c r="C21" s="102" t="s">
        <v>186</v>
      </c>
      <c r="D21" s="102">
        <v>58</v>
      </c>
      <c r="E21" s="102">
        <v>25</v>
      </c>
      <c r="F21" s="103">
        <f t="shared" si="0"/>
        <v>83</v>
      </c>
      <c r="G21" s="98">
        <f t="shared" si="4"/>
        <v>4</v>
      </c>
      <c r="H21" s="98">
        <v>35</v>
      </c>
      <c r="I21" s="98">
        <v>2</v>
      </c>
      <c r="J21" s="106">
        <v>2</v>
      </c>
      <c r="K21" s="102"/>
      <c r="L21" s="102"/>
      <c r="M21" s="102"/>
      <c r="N21" s="98"/>
      <c r="O21" s="98">
        <f t="shared" si="3"/>
        <v>140</v>
      </c>
      <c r="P21" s="98"/>
      <c r="Q21" s="94"/>
      <c r="R21" s="99">
        <f>D21+F21+F22+D22</f>
        <v>236</v>
      </c>
      <c r="S21" s="100">
        <f t="shared" si="1"/>
        <v>141</v>
      </c>
      <c r="T21" s="100">
        <f>D21+F21+D25+F25</f>
        <v>315</v>
      </c>
      <c r="U21" s="100">
        <f t="shared" si="2"/>
        <v>166</v>
      </c>
      <c r="V21" s="45">
        <v>16</v>
      </c>
      <c r="W21" s="44">
        <v>172</v>
      </c>
      <c r="X21" s="44">
        <v>19</v>
      </c>
      <c r="Y21" s="44">
        <f t="shared" si="5"/>
        <v>191</v>
      </c>
      <c r="Z21" s="92"/>
      <c r="AA21" s="92"/>
      <c r="AB21" s="92">
        <v>79</v>
      </c>
    </row>
    <row r="22" spans="1:28" ht="19.5" customHeight="1" x14ac:dyDescent="0.25">
      <c r="A22" s="151"/>
      <c r="B22" s="153"/>
      <c r="C22" s="102" t="s">
        <v>185</v>
      </c>
      <c r="D22" s="102">
        <v>38</v>
      </c>
      <c r="E22" s="102">
        <v>19</v>
      </c>
      <c r="F22" s="103">
        <f t="shared" si="0"/>
        <v>57</v>
      </c>
      <c r="G22" s="98"/>
      <c r="H22" s="98"/>
      <c r="I22" s="98"/>
      <c r="J22" s="106"/>
      <c r="K22" s="102"/>
      <c r="L22" s="102"/>
      <c r="M22" s="102"/>
      <c r="N22" s="98"/>
      <c r="O22" s="98"/>
      <c r="P22" s="98"/>
      <c r="Q22" s="100"/>
      <c r="R22" s="98"/>
      <c r="S22" s="100">
        <f t="shared" si="1"/>
        <v>95</v>
      </c>
      <c r="T22" s="100">
        <f>D22+F22+D23</f>
        <v>229</v>
      </c>
      <c r="U22" s="100">
        <f t="shared" si="2"/>
        <v>114</v>
      </c>
      <c r="V22" s="45">
        <v>18</v>
      </c>
      <c r="W22" s="44">
        <v>107</v>
      </c>
      <c r="X22" s="44">
        <v>11</v>
      </c>
      <c r="Y22" s="44">
        <f t="shared" si="5"/>
        <v>118</v>
      </c>
      <c r="Z22" s="92"/>
      <c r="AA22" s="92"/>
      <c r="AB22" s="92"/>
    </row>
    <row r="23" spans="1:28" ht="18.75" x14ac:dyDescent="0.25">
      <c r="A23" s="101" t="s">
        <v>52</v>
      </c>
      <c r="B23" s="98" t="s">
        <v>55</v>
      </c>
      <c r="C23" s="102" t="s">
        <v>227</v>
      </c>
      <c r="D23" s="102">
        <v>134</v>
      </c>
      <c r="E23" s="102"/>
      <c r="F23" s="103">
        <f t="shared" si="0"/>
        <v>134</v>
      </c>
      <c r="G23" s="98">
        <f t="shared" si="4"/>
        <v>4</v>
      </c>
      <c r="H23" s="98">
        <v>35</v>
      </c>
      <c r="I23" s="98">
        <v>1</v>
      </c>
      <c r="J23" s="106">
        <v>3</v>
      </c>
      <c r="K23" s="102">
        <v>3</v>
      </c>
      <c r="L23" s="102"/>
      <c r="M23" s="102"/>
      <c r="N23" s="98"/>
      <c r="O23" s="98">
        <f t="shared" si="3"/>
        <v>140</v>
      </c>
      <c r="P23" s="98"/>
      <c r="Q23" s="94"/>
      <c r="R23" s="99">
        <f>D23+F23</f>
        <v>268</v>
      </c>
      <c r="S23" s="100">
        <f t="shared" si="1"/>
        <v>268</v>
      </c>
      <c r="T23" s="100"/>
      <c r="U23" s="100">
        <f t="shared" si="2"/>
        <v>268</v>
      </c>
      <c r="V23" s="46"/>
      <c r="W23" s="44">
        <v>1498</v>
      </c>
      <c r="X23" s="44">
        <v>188</v>
      </c>
      <c r="Y23" s="44">
        <f>SUM(Y8:Y22)</f>
        <v>1682</v>
      </c>
      <c r="Z23" s="92"/>
      <c r="AA23" s="92"/>
      <c r="AB23" s="92">
        <v>202</v>
      </c>
    </row>
    <row r="24" spans="1:28" ht="18" customHeight="1" x14ac:dyDescent="0.25">
      <c r="A24" s="101" t="s">
        <v>53</v>
      </c>
      <c r="B24" s="98" t="s">
        <v>55</v>
      </c>
      <c r="C24" s="102" t="s">
        <v>72</v>
      </c>
      <c r="D24" s="102">
        <v>107</v>
      </c>
      <c r="E24" s="102">
        <v>11</v>
      </c>
      <c r="F24" s="103">
        <f t="shared" si="0"/>
        <v>118</v>
      </c>
      <c r="G24" s="98">
        <f t="shared" si="4"/>
        <v>3</v>
      </c>
      <c r="H24" s="98">
        <v>35</v>
      </c>
      <c r="I24" s="98"/>
      <c r="J24" s="102">
        <v>3</v>
      </c>
      <c r="K24" s="102">
        <v>1</v>
      </c>
      <c r="L24" s="102">
        <v>1</v>
      </c>
      <c r="M24" s="102"/>
      <c r="N24" s="98"/>
      <c r="O24" s="98">
        <f t="shared" si="3"/>
        <v>105</v>
      </c>
      <c r="P24" s="98"/>
      <c r="Q24" s="94"/>
      <c r="R24" s="99">
        <f>D24+F24</f>
        <v>225</v>
      </c>
      <c r="S24" s="100">
        <f t="shared" si="1"/>
        <v>225</v>
      </c>
      <c r="T24" s="100"/>
      <c r="U24" s="100">
        <f t="shared" si="2"/>
        <v>236</v>
      </c>
      <c r="V24" s="43"/>
      <c r="W24" s="43"/>
      <c r="X24" s="43"/>
      <c r="Y24" s="43"/>
      <c r="Z24" s="92"/>
      <c r="AA24" s="92"/>
      <c r="AB24" s="92">
        <v>89</v>
      </c>
    </row>
    <row r="25" spans="1:28" x14ac:dyDescent="0.25">
      <c r="A25" s="101" t="s">
        <v>54</v>
      </c>
      <c r="B25" s="98" t="s">
        <v>55</v>
      </c>
      <c r="C25" s="102" t="s">
        <v>188</v>
      </c>
      <c r="D25" s="102">
        <v>62</v>
      </c>
      <c r="E25" s="102">
        <v>50</v>
      </c>
      <c r="F25" s="103">
        <f t="shared" si="0"/>
        <v>112</v>
      </c>
      <c r="G25" s="98">
        <f t="shared" si="4"/>
        <v>3</v>
      </c>
      <c r="H25" s="98">
        <v>35</v>
      </c>
      <c r="I25" s="98"/>
      <c r="J25" s="102">
        <v>3</v>
      </c>
      <c r="K25" s="102">
        <v>1</v>
      </c>
      <c r="L25" s="102">
        <v>2</v>
      </c>
      <c r="M25" s="102"/>
      <c r="N25" s="98"/>
      <c r="O25" s="98">
        <f t="shared" si="3"/>
        <v>105</v>
      </c>
      <c r="P25" s="98"/>
      <c r="Q25" s="94"/>
      <c r="R25" s="99">
        <f>D25+F25</f>
        <v>174</v>
      </c>
      <c r="S25" s="100">
        <f t="shared" si="1"/>
        <v>174</v>
      </c>
      <c r="T25" s="100"/>
      <c r="U25" s="100">
        <f t="shared" si="2"/>
        <v>224</v>
      </c>
      <c r="V25" s="100"/>
      <c r="W25" s="92"/>
      <c r="X25" s="92"/>
      <c r="Y25" s="92"/>
      <c r="Z25" s="92"/>
      <c r="AA25" s="92"/>
      <c r="AB25" s="92"/>
    </row>
    <row r="26" spans="1:28" ht="18" customHeight="1" x14ac:dyDescent="0.25">
      <c r="A26" s="101" t="s">
        <v>58</v>
      </c>
      <c r="B26" s="98" t="s">
        <v>55</v>
      </c>
      <c r="C26" s="102"/>
      <c r="D26" s="102"/>
      <c r="E26" s="102"/>
      <c r="F26" s="103">
        <f t="shared" si="0"/>
        <v>0</v>
      </c>
      <c r="G26" s="98">
        <f t="shared" si="4"/>
        <v>2</v>
      </c>
      <c r="H26" s="98">
        <v>25</v>
      </c>
      <c r="I26" s="98">
        <v>2</v>
      </c>
      <c r="J26" s="102"/>
      <c r="K26" s="102"/>
      <c r="L26" s="102"/>
      <c r="M26" s="102"/>
      <c r="N26" s="98"/>
      <c r="O26" s="98">
        <f t="shared" si="3"/>
        <v>50</v>
      </c>
      <c r="P26" s="98"/>
      <c r="Q26" s="100"/>
      <c r="R26" s="98"/>
      <c r="S26" s="100">
        <f t="shared" si="1"/>
        <v>0</v>
      </c>
      <c r="T26" s="100"/>
      <c r="U26" s="100">
        <f t="shared" si="2"/>
        <v>0</v>
      </c>
      <c r="V26" s="100"/>
      <c r="W26" s="92"/>
      <c r="X26" s="92"/>
      <c r="Y26" s="92"/>
      <c r="Z26" s="92"/>
      <c r="AA26" s="92"/>
      <c r="AB26" s="92"/>
    </row>
    <row r="27" spans="1:28" ht="18" customHeight="1" x14ac:dyDescent="0.25">
      <c r="A27" s="107" t="s">
        <v>56</v>
      </c>
      <c r="B27" s="108" t="s">
        <v>57</v>
      </c>
      <c r="C27" s="108"/>
      <c r="D27" s="108"/>
      <c r="E27" s="108"/>
      <c r="F27" s="103">
        <f t="shared" si="0"/>
        <v>0</v>
      </c>
      <c r="G27" s="98">
        <f t="shared" si="4"/>
        <v>1</v>
      </c>
      <c r="H27" s="98">
        <v>30</v>
      </c>
      <c r="I27" s="98"/>
      <c r="J27" s="108">
        <v>1</v>
      </c>
      <c r="K27" s="108"/>
      <c r="L27" s="108"/>
      <c r="M27" s="108"/>
      <c r="N27" s="98"/>
      <c r="O27" s="98">
        <f t="shared" si="3"/>
        <v>30</v>
      </c>
      <c r="P27" s="98"/>
      <c r="Q27" s="100"/>
      <c r="R27" s="108"/>
      <c r="S27" s="100">
        <f t="shared" si="1"/>
        <v>0</v>
      </c>
      <c r="T27" s="100"/>
      <c r="U27" s="100">
        <f t="shared" si="2"/>
        <v>0</v>
      </c>
      <c r="V27" s="100"/>
      <c r="W27" s="92"/>
      <c r="X27" s="92"/>
      <c r="Y27" s="92"/>
      <c r="Z27" s="92"/>
      <c r="AA27" s="92"/>
      <c r="AB27" s="92"/>
    </row>
    <row r="28" spans="1:28" ht="21" customHeight="1" x14ac:dyDescent="0.25">
      <c r="A28" s="95" t="s">
        <v>31</v>
      </c>
      <c r="B28" s="109"/>
      <c r="C28" s="109"/>
      <c r="D28" s="95">
        <f>SUM(D7:D27)</f>
        <v>1435</v>
      </c>
      <c r="E28" s="95">
        <f>SUM(E7:E27)</f>
        <v>247</v>
      </c>
      <c r="F28" s="95">
        <f>SUM(F7:F27)</f>
        <v>1682</v>
      </c>
      <c r="G28" s="95">
        <f>SUM(G7:G27)</f>
        <v>56</v>
      </c>
      <c r="H28" s="110"/>
      <c r="I28" s="95">
        <f t="shared" ref="I28:O28" si="6">SUM(I7:I27)</f>
        <v>10</v>
      </c>
      <c r="J28" s="95">
        <f t="shared" si="6"/>
        <v>46</v>
      </c>
      <c r="K28" s="95">
        <f t="shared" si="6"/>
        <v>19</v>
      </c>
      <c r="L28" s="95">
        <f t="shared" si="6"/>
        <v>15</v>
      </c>
      <c r="M28" s="95">
        <f t="shared" si="6"/>
        <v>1</v>
      </c>
      <c r="N28" s="95">
        <f t="shared" si="6"/>
        <v>0</v>
      </c>
      <c r="O28" s="95">
        <f t="shared" si="6"/>
        <v>1935</v>
      </c>
      <c r="P28" s="95"/>
      <c r="Q28" s="94"/>
      <c r="R28" s="94">
        <f>SUM(R7:R27)</f>
        <v>3117</v>
      </c>
      <c r="S28" s="94">
        <f>SUM(S7:S27)</f>
        <v>3117</v>
      </c>
      <c r="T28" s="100"/>
      <c r="U28" s="100"/>
      <c r="V28" s="100"/>
      <c r="W28" s="92"/>
      <c r="X28" s="92"/>
      <c r="Y28" s="92"/>
      <c r="Z28" s="92"/>
      <c r="AA28" s="92"/>
      <c r="AB28" s="92"/>
    </row>
    <row r="29" spans="1:28" x14ac:dyDescent="0.25">
      <c r="A29" s="94"/>
      <c r="B29" s="113"/>
      <c r="C29" s="113"/>
      <c r="D29" s="94"/>
      <c r="E29" s="94"/>
      <c r="F29" s="94"/>
      <c r="G29" s="94"/>
      <c r="H29" s="114"/>
      <c r="I29" s="94"/>
      <c r="J29" s="94"/>
      <c r="K29" s="94"/>
      <c r="L29" s="94"/>
      <c r="M29" s="94"/>
      <c r="N29" s="94"/>
      <c r="O29" s="94"/>
      <c r="P29" s="94"/>
      <c r="Q29" s="94"/>
      <c r="R29" s="94"/>
      <c r="S29" s="100"/>
      <c r="T29" s="100"/>
      <c r="U29" s="100"/>
      <c r="V29" s="100"/>
      <c r="W29" s="92"/>
      <c r="X29" s="92"/>
      <c r="Y29" s="92"/>
      <c r="Z29" s="92"/>
      <c r="AA29" s="92"/>
      <c r="AB29" s="92"/>
    </row>
    <row r="30" spans="1:28" ht="18.75" x14ac:dyDescent="0.3">
      <c r="A30" s="111" t="s">
        <v>199</v>
      </c>
    </row>
    <row r="31" spans="1:28" ht="18.75" x14ac:dyDescent="0.3">
      <c r="A31" s="111" t="s">
        <v>194</v>
      </c>
    </row>
    <row r="32" spans="1:28" ht="18.75" x14ac:dyDescent="0.3">
      <c r="A32" s="111" t="s">
        <v>197</v>
      </c>
    </row>
    <row r="33" spans="1:10" ht="18.75" x14ac:dyDescent="0.25">
      <c r="A33" s="69" t="s">
        <v>198</v>
      </c>
    </row>
    <row r="34" spans="1:10" ht="18.75" hidden="1" x14ac:dyDescent="0.25">
      <c r="A34" s="69"/>
    </row>
    <row r="35" spans="1:10" hidden="1" x14ac:dyDescent="0.25">
      <c r="I35" s="93" t="s">
        <v>138</v>
      </c>
      <c r="J35" s="93" t="s">
        <v>141</v>
      </c>
    </row>
    <row r="36" spans="1:10" hidden="1" x14ac:dyDescent="0.25">
      <c r="B36" s="93">
        <v>94</v>
      </c>
      <c r="C36" s="93">
        <v>20</v>
      </c>
      <c r="D36" s="93" t="s">
        <v>41</v>
      </c>
      <c r="H36" s="42" t="s">
        <v>41</v>
      </c>
      <c r="I36" s="42">
        <v>3</v>
      </c>
      <c r="J36" s="42">
        <v>1</v>
      </c>
    </row>
    <row r="37" spans="1:10" hidden="1" x14ac:dyDescent="0.25">
      <c r="B37" s="93">
        <v>140</v>
      </c>
      <c r="C37" s="93">
        <v>13</v>
      </c>
      <c r="D37" s="93" t="s">
        <v>42</v>
      </c>
      <c r="H37" s="42" t="s">
        <v>42</v>
      </c>
      <c r="I37" s="42">
        <v>5</v>
      </c>
      <c r="J37" s="42">
        <v>5</v>
      </c>
    </row>
    <row r="38" spans="1:10" hidden="1" x14ac:dyDescent="0.25">
      <c r="B38" s="93">
        <v>116</v>
      </c>
      <c r="C38" s="93">
        <v>15</v>
      </c>
      <c r="D38" s="93" t="s">
        <v>43</v>
      </c>
      <c r="H38" s="42" t="s">
        <v>43</v>
      </c>
      <c r="I38" s="42">
        <v>3</v>
      </c>
      <c r="J38" s="42">
        <v>3</v>
      </c>
    </row>
    <row r="39" spans="1:10" hidden="1" x14ac:dyDescent="0.25">
      <c r="B39" s="93">
        <v>165</v>
      </c>
      <c r="C39" s="93">
        <v>21</v>
      </c>
      <c r="D39" s="93" t="s">
        <v>44</v>
      </c>
      <c r="H39" s="42" t="s">
        <v>44</v>
      </c>
      <c r="I39" s="42">
        <v>4</v>
      </c>
      <c r="J39" s="42">
        <v>4</v>
      </c>
    </row>
    <row r="40" spans="1:10" hidden="1" x14ac:dyDescent="0.25">
      <c r="B40" s="93">
        <v>79</v>
      </c>
      <c r="C40" s="93">
        <v>7</v>
      </c>
      <c r="D40" s="93" t="s">
        <v>47</v>
      </c>
      <c r="H40" s="42" t="s">
        <v>45</v>
      </c>
      <c r="I40" s="42">
        <v>4</v>
      </c>
      <c r="J40" s="42">
        <v>3</v>
      </c>
    </row>
    <row r="41" spans="1:10" hidden="1" x14ac:dyDescent="0.25">
      <c r="B41" s="93">
        <v>94</v>
      </c>
      <c r="C41" s="93">
        <v>8</v>
      </c>
      <c r="D41" s="93" t="s">
        <v>45</v>
      </c>
      <c r="H41" s="42" t="s">
        <v>46</v>
      </c>
      <c r="I41" s="42">
        <v>5</v>
      </c>
      <c r="J41" s="42">
        <v>5</v>
      </c>
    </row>
    <row r="42" spans="1:10" hidden="1" x14ac:dyDescent="0.25">
      <c r="B42" s="93">
        <v>144</v>
      </c>
      <c r="C42" s="93">
        <v>15</v>
      </c>
      <c r="H42" s="42" t="s">
        <v>47</v>
      </c>
      <c r="I42" s="42">
        <v>5</v>
      </c>
      <c r="J42" s="42">
        <v>5</v>
      </c>
    </row>
    <row r="43" spans="1:10" hidden="1" x14ac:dyDescent="0.25">
      <c r="B43" s="93">
        <v>98</v>
      </c>
      <c r="C43" s="93">
        <v>11</v>
      </c>
      <c r="D43" s="93" t="s">
        <v>91</v>
      </c>
      <c r="H43" s="42" t="s">
        <v>48</v>
      </c>
      <c r="I43" s="42">
        <v>4</v>
      </c>
      <c r="J43" s="42">
        <v>4</v>
      </c>
    </row>
    <row r="44" spans="1:10" hidden="1" x14ac:dyDescent="0.25">
      <c r="B44" s="93">
        <v>99</v>
      </c>
      <c r="C44" s="93">
        <v>13</v>
      </c>
      <c r="H44" s="42" t="s">
        <v>49</v>
      </c>
      <c r="I44" s="42">
        <v>4</v>
      </c>
      <c r="J44" s="42">
        <v>4</v>
      </c>
    </row>
    <row r="45" spans="1:10" hidden="1" x14ac:dyDescent="0.25">
      <c r="B45" s="93">
        <v>127</v>
      </c>
      <c r="C45" s="93">
        <v>10</v>
      </c>
      <c r="D45" s="93" t="s">
        <v>48</v>
      </c>
      <c r="H45" s="42" t="s">
        <v>50</v>
      </c>
      <c r="I45" s="42">
        <v>3</v>
      </c>
      <c r="J45" s="42">
        <v>3</v>
      </c>
    </row>
    <row r="46" spans="1:10" hidden="1" x14ac:dyDescent="0.25">
      <c r="B46" s="93">
        <v>83</v>
      </c>
      <c r="C46" s="93">
        <v>8</v>
      </c>
      <c r="D46" s="93" t="s">
        <v>49</v>
      </c>
      <c r="H46" s="42" t="s">
        <v>51</v>
      </c>
      <c r="I46" s="42">
        <v>3</v>
      </c>
      <c r="J46" s="42">
        <v>3</v>
      </c>
    </row>
    <row r="47" spans="1:10" hidden="1" x14ac:dyDescent="0.25">
      <c r="B47" s="93">
        <v>154</v>
      </c>
      <c r="C47" s="93">
        <v>15</v>
      </c>
      <c r="D47" s="93" t="s">
        <v>50</v>
      </c>
      <c r="H47" s="42" t="s">
        <v>52</v>
      </c>
      <c r="I47" s="42">
        <v>4</v>
      </c>
      <c r="J47" s="42">
        <v>3</v>
      </c>
    </row>
    <row r="48" spans="1:10" hidden="1" x14ac:dyDescent="0.25">
      <c r="B48" s="93">
        <v>104</v>
      </c>
      <c r="C48" s="93">
        <v>9</v>
      </c>
      <c r="D48" s="93" t="s">
        <v>54</v>
      </c>
      <c r="H48" s="42" t="s">
        <v>53</v>
      </c>
      <c r="I48" s="42">
        <v>2</v>
      </c>
      <c r="J48" s="42">
        <v>2</v>
      </c>
    </row>
    <row r="49" spans="2:10" hidden="1" x14ac:dyDescent="0.25">
      <c r="D49" s="93" t="s">
        <v>51</v>
      </c>
      <c r="H49" s="42" t="s">
        <v>54</v>
      </c>
      <c r="I49" s="42">
        <v>3</v>
      </c>
      <c r="J49" s="42">
        <v>3</v>
      </c>
    </row>
    <row r="50" spans="2:10" hidden="1" x14ac:dyDescent="0.25">
      <c r="B50" s="93">
        <v>191</v>
      </c>
      <c r="C50" s="93">
        <v>16</v>
      </c>
      <c r="D50" s="93" t="s">
        <v>52</v>
      </c>
      <c r="H50" s="42" t="s">
        <v>137</v>
      </c>
      <c r="I50" s="42">
        <v>2</v>
      </c>
      <c r="J50" s="42"/>
    </row>
    <row r="51" spans="2:10" hidden="1" x14ac:dyDescent="0.25">
      <c r="B51" s="93">
        <v>108</v>
      </c>
      <c r="C51" s="93">
        <v>33</v>
      </c>
      <c r="D51" s="93" t="s">
        <v>53</v>
      </c>
    </row>
    <row r="52" spans="2:10" hidden="1" x14ac:dyDescent="0.25">
      <c r="D52" s="93" t="s">
        <v>92</v>
      </c>
    </row>
    <row r="53" spans="2:10" hidden="1" x14ac:dyDescent="0.25"/>
    <row r="54" spans="2:10" hidden="1" x14ac:dyDescent="0.25"/>
    <row r="55" spans="2:10" hidden="1" x14ac:dyDescent="0.25"/>
    <row r="56" spans="2:10" hidden="1" x14ac:dyDescent="0.25">
      <c r="B56" s="112"/>
    </row>
    <row r="57" spans="2:10" hidden="1" x14ac:dyDescent="0.25"/>
    <row r="58" spans="2:10" hidden="1" x14ac:dyDescent="0.25"/>
    <row r="59" spans="2:10" hidden="1" x14ac:dyDescent="0.25">
      <c r="B59" s="112" t="s">
        <v>165</v>
      </c>
    </row>
    <row r="60" spans="2:10" hidden="1" x14ac:dyDescent="0.25">
      <c r="B60" s="112" t="s">
        <v>163</v>
      </c>
    </row>
  </sheetData>
  <mergeCells count="22">
    <mergeCell ref="A2:P2"/>
    <mergeCell ref="A3:A5"/>
    <mergeCell ref="A11:A12"/>
    <mergeCell ref="B11:B12"/>
    <mergeCell ref="P3:P5"/>
    <mergeCell ref="G4:G5"/>
    <mergeCell ref="H4:H5"/>
    <mergeCell ref="I4:N4"/>
    <mergeCell ref="O4:O5"/>
    <mergeCell ref="B3:B5"/>
    <mergeCell ref="C3:C5"/>
    <mergeCell ref="D3:F4"/>
    <mergeCell ref="G3:H3"/>
    <mergeCell ref="I3:O3"/>
    <mergeCell ref="A21:A22"/>
    <mergeCell ref="B21:B22"/>
    <mergeCell ref="B17:B18"/>
    <mergeCell ref="A17:A18"/>
    <mergeCell ref="A13:A14"/>
    <mergeCell ref="B13:B14"/>
    <mergeCell ref="A15:A16"/>
    <mergeCell ref="B15:B16"/>
  </mergeCells>
  <pageMargins left="0.48" right="0.37" top="0.52" bottom="0.4" header="0.3" footer="0.3"/>
  <pageSetup paperSize="9" scale="85" orientation="landscape" r:id="rId1"/>
  <rowBreaks count="1" manualBreakCount="1">
    <brk id="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view="pageBreakPreview" zoomScale="130" zoomScaleNormal="100" zoomScaleSheetLayoutView="130" workbookViewId="0">
      <selection activeCell="D7" sqref="D7"/>
    </sheetView>
  </sheetViews>
  <sheetFormatPr defaultColWidth="9.125" defaultRowHeight="14.25" x14ac:dyDescent="0.2"/>
  <cols>
    <col min="1" max="1" width="21.625" style="3" customWidth="1"/>
    <col min="2" max="2" width="16.25" style="3" customWidth="1"/>
    <col min="3" max="3" width="11.25" style="3" customWidth="1"/>
    <col min="4" max="4" width="12.625" style="3" customWidth="1"/>
    <col min="5" max="5" width="11.125" style="3" customWidth="1"/>
    <col min="6" max="6" width="16" style="3" customWidth="1"/>
    <col min="7" max="16384" width="9.125" style="3"/>
  </cols>
  <sheetData>
    <row r="1" spans="1:6" ht="37.5" customHeight="1" x14ac:dyDescent="0.2">
      <c r="A1" s="162" t="s">
        <v>233</v>
      </c>
      <c r="B1" s="162"/>
      <c r="C1" s="162"/>
      <c r="D1" s="162"/>
      <c r="E1" s="162"/>
      <c r="F1" s="162"/>
    </row>
    <row r="2" spans="1:6" x14ac:dyDescent="0.2">
      <c r="A2" s="164" t="s">
        <v>234</v>
      </c>
      <c r="B2" s="164"/>
      <c r="C2" s="164"/>
      <c r="D2" s="164"/>
      <c r="E2" s="164"/>
      <c r="F2" s="164"/>
    </row>
    <row r="3" spans="1:6" ht="47.25" x14ac:dyDescent="0.2">
      <c r="A3" s="18" t="s">
        <v>32</v>
      </c>
      <c r="B3" s="17" t="s">
        <v>73</v>
      </c>
      <c r="C3" s="17" t="s">
        <v>74</v>
      </c>
      <c r="D3" s="17" t="s">
        <v>75</v>
      </c>
      <c r="E3" s="18" t="s">
        <v>33</v>
      </c>
      <c r="F3" s="17" t="s">
        <v>35</v>
      </c>
    </row>
    <row r="4" spans="1:6" ht="15.75" x14ac:dyDescent="0.2">
      <c r="A4" s="13" t="s">
        <v>41</v>
      </c>
      <c r="B4" s="16" t="s">
        <v>55</v>
      </c>
      <c r="C4" s="10"/>
      <c r="D4" s="16"/>
      <c r="E4" s="16"/>
      <c r="F4" s="16"/>
    </row>
    <row r="5" spans="1:6" ht="15.75" x14ac:dyDescent="0.2">
      <c r="A5" s="9" t="s">
        <v>42</v>
      </c>
      <c r="B5" s="16" t="s">
        <v>55</v>
      </c>
      <c r="C5" s="8">
        <v>3</v>
      </c>
      <c r="D5" s="16">
        <f t="shared" ref="D5:D17" si="0">C5*E5</f>
        <v>105</v>
      </c>
      <c r="E5" s="16">
        <v>35</v>
      </c>
      <c r="F5" s="16"/>
    </row>
    <row r="6" spans="1:6" ht="15.75" x14ac:dyDescent="0.2">
      <c r="A6" s="9" t="s">
        <v>43</v>
      </c>
      <c r="B6" s="16" t="s">
        <v>55</v>
      </c>
      <c r="C6" s="8">
        <v>1</v>
      </c>
      <c r="D6" s="16">
        <f t="shared" si="0"/>
        <v>35</v>
      </c>
      <c r="E6" s="16">
        <v>35</v>
      </c>
      <c r="F6" s="16"/>
    </row>
    <row r="7" spans="1:6" ht="15.75" x14ac:dyDescent="0.2">
      <c r="A7" s="9" t="s">
        <v>44</v>
      </c>
      <c r="B7" s="16" t="s">
        <v>55</v>
      </c>
      <c r="C7" s="8">
        <v>1</v>
      </c>
      <c r="D7" s="16">
        <f t="shared" si="0"/>
        <v>35</v>
      </c>
      <c r="E7" s="16">
        <v>35</v>
      </c>
      <c r="F7" s="16"/>
    </row>
    <row r="8" spans="1:6" ht="15.75" x14ac:dyDescent="0.2">
      <c r="A8" s="9" t="s">
        <v>47</v>
      </c>
      <c r="B8" s="16" t="s">
        <v>55</v>
      </c>
      <c r="C8" s="8">
        <v>1</v>
      </c>
      <c r="D8" s="16">
        <f t="shared" si="0"/>
        <v>35</v>
      </c>
      <c r="E8" s="16">
        <v>35</v>
      </c>
      <c r="F8" s="16"/>
    </row>
    <row r="9" spans="1:6" ht="15.75" x14ac:dyDescent="0.2">
      <c r="A9" s="12" t="s">
        <v>45</v>
      </c>
      <c r="B9" s="16" t="s">
        <v>55</v>
      </c>
      <c r="C9" s="8"/>
      <c r="D9" s="16"/>
      <c r="E9" s="16"/>
      <c r="F9" s="16"/>
    </row>
    <row r="10" spans="1:6" ht="15.75" x14ac:dyDescent="0.2">
      <c r="A10" s="9" t="s">
        <v>46</v>
      </c>
      <c r="B10" s="16" t="s">
        <v>55</v>
      </c>
      <c r="C10" s="8">
        <v>3</v>
      </c>
      <c r="D10" s="16">
        <f t="shared" si="0"/>
        <v>105</v>
      </c>
      <c r="E10" s="16">
        <v>35</v>
      </c>
      <c r="F10" s="16"/>
    </row>
    <row r="11" spans="1:6" ht="15.75" x14ac:dyDescent="0.2">
      <c r="A11" s="12" t="s">
        <v>48</v>
      </c>
      <c r="B11" s="16" t="s">
        <v>55</v>
      </c>
      <c r="C11" s="8">
        <v>1</v>
      </c>
      <c r="D11" s="16">
        <f t="shared" si="0"/>
        <v>35</v>
      </c>
      <c r="E11" s="16">
        <v>35</v>
      </c>
      <c r="F11" s="16"/>
    </row>
    <row r="12" spans="1:6" ht="15.75" x14ac:dyDescent="0.2">
      <c r="A12" s="9" t="s">
        <v>49</v>
      </c>
      <c r="B12" s="16" t="s">
        <v>55</v>
      </c>
      <c r="C12" s="8">
        <v>3</v>
      </c>
      <c r="D12" s="16">
        <f t="shared" si="0"/>
        <v>105</v>
      </c>
      <c r="E12" s="16">
        <v>35</v>
      </c>
      <c r="F12" s="16"/>
    </row>
    <row r="13" spans="1:6" ht="15.75" x14ac:dyDescent="0.2">
      <c r="A13" s="9" t="s">
        <v>50</v>
      </c>
      <c r="B13" s="16" t="s">
        <v>55</v>
      </c>
      <c r="C13" s="8">
        <v>1</v>
      </c>
      <c r="D13" s="16">
        <f t="shared" si="0"/>
        <v>35</v>
      </c>
      <c r="E13" s="16">
        <v>35</v>
      </c>
      <c r="F13" s="16"/>
    </row>
    <row r="14" spans="1:6" ht="15.75" x14ac:dyDescent="0.2">
      <c r="A14" s="9" t="s">
        <v>51</v>
      </c>
      <c r="B14" s="16" t="s">
        <v>55</v>
      </c>
      <c r="C14" s="8"/>
      <c r="D14" s="16"/>
      <c r="E14" s="16"/>
      <c r="F14" s="16"/>
    </row>
    <row r="15" spans="1:6" ht="15.75" x14ac:dyDescent="0.2">
      <c r="A15" s="9" t="s">
        <v>52</v>
      </c>
      <c r="B15" s="16" t="s">
        <v>55</v>
      </c>
      <c r="C15" s="8">
        <v>3</v>
      </c>
      <c r="D15" s="16">
        <f t="shared" si="0"/>
        <v>105</v>
      </c>
      <c r="E15" s="16">
        <v>35</v>
      </c>
      <c r="F15" s="16"/>
    </row>
    <row r="16" spans="1:6" ht="15.75" x14ac:dyDescent="0.2">
      <c r="A16" s="9" t="s">
        <v>53</v>
      </c>
      <c r="B16" s="16" t="s">
        <v>55</v>
      </c>
      <c r="C16" s="8">
        <v>1</v>
      </c>
      <c r="D16" s="16">
        <f t="shared" si="0"/>
        <v>35</v>
      </c>
      <c r="E16" s="16">
        <v>35</v>
      </c>
      <c r="F16" s="16"/>
    </row>
    <row r="17" spans="1:6" ht="15.75" x14ac:dyDescent="0.2">
      <c r="A17" s="9" t="s">
        <v>54</v>
      </c>
      <c r="B17" s="16" t="s">
        <v>55</v>
      </c>
      <c r="C17" s="8">
        <v>1</v>
      </c>
      <c r="D17" s="16">
        <f t="shared" si="0"/>
        <v>35</v>
      </c>
      <c r="E17" s="16">
        <v>35</v>
      </c>
      <c r="F17" s="16"/>
    </row>
    <row r="18" spans="1:6" ht="15.75" x14ac:dyDescent="0.2">
      <c r="A18" s="9" t="s">
        <v>58</v>
      </c>
      <c r="B18" s="16" t="s">
        <v>55</v>
      </c>
      <c r="C18" s="8"/>
      <c r="D18" s="16"/>
      <c r="E18" s="16"/>
      <c r="F18" s="16"/>
    </row>
    <row r="19" spans="1:6" ht="15.75" x14ac:dyDescent="0.2">
      <c r="A19" s="12" t="s">
        <v>56</v>
      </c>
      <c r="B19" s="19" t="s">
        <v>57</v>
      </c>
      <c r="C19" s="11"/>
      <c r="D19" s="16"/>
      <c r="E19" s="16"/>
      <c r="F19" s="19"/>
    </row>
    <row r="20" spans="1:6" ht="15.75" x14ac:dyDescent="0.2">
      <c r="A20" s="18" t="s">
        <v>36</v>
      </c>
      <c r="B20" s="20"/>
      <c r="C20" s="21">
        <f>SUM(C4:C19)</f>
        <v>19</v>
      </c>
      <c r="D20" s="21">
        <f>SUM(D4:D19)</f>
        <v>665</v>
      </c>
      <c r="E20" s="21">
        <f>D20/C20</f>
        <v>35</v>
      </c>
      <c r="F20" s="20"/>
    </row>
    <row r="21" spans="1:6" ht="18.75" x14ac:dyDescent="0.2">
      <c r="A21" s="4"/>
    </row>
    <row r="22" spans="1:6" ht="57" customHeight="1" x14ac:dyDescent="0.2">
      <c r="A22" s="163" t="s">
        <v>78</v>
      </c>
      <c r="B22" s="163"/>
      <c r="C22" s="163"/>
      <c r="D22" s="163"/>
      <c r="E22" s="163"/>
      <c r="F22" s="163"/>
    </row>
    <row r="23" spans="1:6" ht="47.25" x14ac:dyDescent="0.2">
      <c r="A23" s="18" t="s">
        <v>32</v>
      </c>
      <c r="B23" s="17" t="s">
        <v>76</v>
      </c>
      <c r="C23" s="17" t="s">
        <v>77</v>
      </c>
      <c r="D23" s="17" t="s">
        <v>75</v>
      </c>
      <c r="E23" s="17" t="s">
        <v>33</v>
      </c>
      <c r="F23" s="17" t="s">
        <v>34</v>
      </c>
    </row>
    <row r="24" spans="1:6" ht="15.75" x14ac:dyDescent="0.2">
      <c r="A24" s="13" t="s">
        <v>41</v>
      </c>
      <c r="B24" s="16" t="s">
        <v>55</v>
      </c>
      <c r="C24" s="10">
        <v>2</v>
      </c>
      <c r="D24" s="16">
        <f>C24*E24</f>
        <v>70</v>
      </c>
      <c r="E24" s="16">
        <v>35</v>
      </c>
      <c r="F24" s="16"/>
    </row>
    <row r="25" spans="1:6" ht="15.75" x14ac:dyDescent="0.2">
      <c r="A25" s="9" t="s">
        <v>42</v>
      </c>
      <c r="B25" s="16" t="s">
        <v>55</v>
      </c>
      <c r="C25" s="8"/>
      <c r="D25" s="16"/>
      <c r="E25" s="16"/>
      <c r="F25" s="16"/>
    </row>
    <row r="26" spans="1:6" ht="15.75" x14ac:dyDescent="0.2">
      <c r="A26" s="9" t="s">
        <v>43</v>
      </c>
      <c r="B26" s="16" t="s">
        <v>55</v>
      </c>
      <c r="C26" s="8"/>
      <c r="D26" s="16"/>
      <c r="E26" s="16"/>
      <c r="F26" s="16"/>
    </row>
    <row r="27" spans="1:6" ht="15.75" x14ac:dyDescent="0.2">
      <c r="A27" s="9" t="s">
        <v>44</v>
      </c>
      <c r="B27" s="16" t="s">
        <v>55</v>
      </c>
      <c r="C27" s="8">
        <v>3</v>
      </c>
      <c r="D27" s="16">
        <f t="shared" ref="D27:D37" si="1">C27*E27</f>
        <v>105</v>
      </c>
      <c r="E27" s="16">
        <v>35</v>
      </c>
      <c r="F27" s="16"/>
    </row>
    <row r="28" spans="1:6" ht="15.75" x14ac:dyDescent="0.2">
      <c r="A28" s="9" t="s">
        <v>47</v>
      </c>
      <c r="B28" s="16" t="s">
        <v>55</v>
      </c>
      <c r="C28" s="8">
        <v>3</v>
      </c>
      <c r="D28" s="16">
        <f t="shared" si="1"/>
        <v>105</v>
      </c>
      <c r="E28" s="16">
        <v>35</v>
      </c>
      <c r="F28" s="16"/>
    </row>
    <row r="29" spans="1:6" ht="15.75" x14ac:dyDescent="0.2">
      <c r="A29" s="12" t="s">
        <v>45</v>
      </c>
      <c r="B29" s="16" t="s">
        <v>55</v>
      </c>
      <c r="C29" s="8"/>
      <c r="D29" s="16"/>
      <c r="E29" s="16"/>
      <c r="F29" s="16"/>
    </row>
    <row r="30" spans="1:6" ht="15.75" x14ac:dyDescent="0.2">
      <c r="A30" s="9" t="s">
        <v>46</v>
      </c>
      <c r="B30" s="16" t="s">
        <v>55</v>
      </c>
      <c r="C30" s="8">
        <v>1</v>
      </c>
      <c r="D30" s="16">
        <f t="shared" si="1"/>
        <v>35</v>
      </c>
      <c r="E30" s="16">
        <v>35</v>
      </c>
      <c r="F30" s="16"/>
    </row>
    <row r="31" spans="1:6" ht="15.75" x14ac:dyDescent="0.2">
      <c r="A31" s="12" t="s">
        <v>48</v>
      </c>
      <c r="B31" s="16" t="s">
        <v>55</v>
      </c>
      <c r="C31" s="8">
        <v>3</v>
      </c>
      <c r="D31" s="16">
        <f t="shared" si="1"/>
        <v>105</v>
      </c>
      <c r="E31" s="16">
        <v>35</v>
      </c>
      <c r="F31" s="16"/>
    </row>
    <row r="32" spans="1:6" ht="15.75" x14ac:dyDescent="0.2">
      <c r="A32" s="9" t="s">
        <v>49</v>
      </c>
      <c r="B32" s="16" t="s">
        <v>55</v>
      </c>
      <c r="C32" s="8"/>
      <c r="D32" s="16"/>
      <c r="E32" s="16"/>
      <c r="F32" s="16"/>
    </row>
    <row r="33" spans="1:6" ht="15.75" x14ac:dyDescent="0.2">
      <c r="A33" s="9" t="s">
        <v>50</v>
      </c>
      <c r="B33" s="16" t="s">
        <v>55</v>
      </c>
      <c r="C33" s="8"/>
      <c r="D33" s="16"/>
      <c r="E33" s="16"/>
      <c r="F33" s="16"/>
    </row>
    <row r="34" spans="1:6" ht="15.75" x14ac:dyDescent="0.2">
      <c r="A34" s="9" t="s">
        <v>51</v>
      </c>
      <c r="B34" s="16" t="s">
        <v>55</v>
      </c>
      <c r="C34" s="8"/>
      <c r="D34" s="16"/>
      <c r="E34" s="16"/>
      <c r="F34" s="16"/>
    </row>
    <row r="35" spans="1:6" ht="15.75" x14ac:dyDescent="0.2">
      <c r="A35" s="9" t="s">
        <v>52</v>
      </c>
      <c r="B35" s="16" t="s">
        <v>55</v>
      </c>
      <c r="C35" s="8"/>
      <c r="D35" s="16"/>
      <c r="E35" s="16"/>
      <c r="F35" s="16"/>
    </row>
    <row r="36" spans="1:6" ht="15.75" x14ac:dyDescent="0.2">
      <c r="A36" s="9" t="s">
        <v>53</v>
      </c>
      <c r="B36" s="16" t="s">
        <v>55</v>
      </c>
      <c r="C36" s="8">
        <v>1</v>
      </c>
      <c r="D36" s="16">
        <f t="shared" si="1"/>
        <v>35</v>
      </c>
      <c r="E36" s="16">
        <v>35</v>
      </c>
      <c r="F36" s="16"/>
    </row>
    <row r="37" spans="1:6" ht="15.75" x14ac:dyDescent="0.2">
      <c r="A37" s="9" t="s">
        <v>54</v>
      </c>
      <c r="B37" s="16" t="s">
        <v>55</v>
      </c>
      <c r="C37" s="8">
        <v>2</v>
      </c>
      <c r="D37" s="16">
        <f t="shared" si="1"/>
        <v>70</v>
      </c>
      <c r="E37" s="16">
        <v>35</v>
      </c>
      <c r="F37" s="16"/>
    </row>
    <row r="38" spans="1:6" ht="15.75" x14ac:dyDescent="0.2">
      <c r="A38" s="9" t="s">
        <v>58</v>
      </c>
      <c r="B38" s="16" t="s">
        <v>55</v>
      </c>
      <c r="C38" s="8"/>
      <c r="D38" s="16"/>
      <c r="E38" s="16"/>
      <c r="F38" s="16"/>
    </row>
    <row r="39" spans="1:6" ht="15.75" x14ac:dyDescent="0.2">
      <c r="A39" s="12" t="s">
        <v>56</v>
      </c>
      <c r="B39" s="19" t="s">
        <v>57</v>
      </c>
      <c r="C39" s="11"/>
      <c r="D39" s="16"/>
      <c r="E39" s="16"/>
      <c r="F39" s="19"/>
    </row>
    <row r="40" spans="1:6" ht="15.75" x14ac:dyDescent="0.2">
      <c r="A40" s="18" t="s">
        <v>36</v>
      </c>
      <c r="B40" s="20"/>
      <c r="C40" s="21">
        <f>SUM(C24:C39)</f>
        <v>15</v>
      </c>
      <c r="D40" s="21">
        <f>SUM(D24:D39)</f>
        <v>525</v>
      </c>
      <c r="E40" s="21">
        <f>D40/C40</f>
        <v>35</v>
      </c>
      <c r="F40" s="20"/>
    </row>
    <row r="42" spans="1:6" ht="16.5" x14ac:dyDescent="0.2">
      <c r="A42" s="73" t="s">
        <v>223</v>
      </c>
    </row>
    <row r="43" spans="1:6" ht="16.5" x14ac:dyDescent="0.25">
      <c r="A43" s="90" t="s">
        <v>224</v>
      </c>
    </row>
    <row r="44" spans="1:6" ht="16.5" x14ac:dyDescent="0.2">
      <c r="A44" s="73"/>
    </row>
    <row r="45" spans="1:6" ht="16.5" x14ac:dyDescent="0.25">
      <c r="A45" s="90"/>
    </row>
  </sheetData>
  <mergeCells count="3">
    <mergeCell ref="A1:F1"/>
    <mergeCell ref="A22:F22"/>
    <mergeCell ref="A2:F2"/>
  </mergeCells>
  <pageMargins left="0.7" right="0.45" top="0.57999999999999996" bottom="0.51" header="0.3" footer="0.3"/>
  <pageSetup paperSize="9"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1"/>
  <sheetViews>
    <sheetView workbookViewId="0">
      <selection activeCell="A3" sqref="A3:A5"/>
    </sheetView>
  </sheetViews>
  <sheetFormatPr defaultColWidth="9.125" defaultRowHeight="14.25" x14ac:dyDescent="0.2"/>
  <cols>
    <col min="1" max="1" width="18.75" style="51" customWidth="1"/>
    <col min="2" max="2" width="9.125" style="51" customWidth="1"/>
    <col min="3" max="3" width="30.125" style="51" customWidth="1"/>
    <col min="4" max="4" width="9.625" style="51" customWidth="1"/>
    <col min="5" max="5" width="8.375" style="51" customWidth="1"/>
    <col min="6" max="6" width="7.75" style="51" customWidth="1"/>
    <col min="7" max="7" width="7.25" style="51" customWidth="1"/>
    <col min="8" max="8" width="7" style="51" customWidth="1"/>
    <col min="9" max="9" width="7.375" style="51" customWidth="1"/>
    <col min="10" max="10" width="7.125" style="51" customWidth="1"/>
    <col min="11" max="11" width="5.875" style="51" customWidth="1"/>
    <col min="12" max="12" width="9" style="51" customWidth="1"/>
    <col min="13" max="13" width="8.25" style="51" customWidth="1"/>
    <col min="14" max="17" width="7.375" style="51" hidden="1" customWidth="1"/>
    <col min="18" max="18" width="7.25" style="51" hidden="1" customWidth="1"/>
    <col min="19" max="19" width="7" style="51" hidden="1" customWidth="1"/>
    <col min="20" max="20" width="5.125" style="51" hidden="1" customWidth="1"/>
    <col min="21" max="21" width="19.75" style="51" hidden="1" customWidth="1"/>
    <col min="22" max="26" width="7.75" style="51" hidden="1" customWidth="1"/>
    <col min="27" max="31" width="0" style="51" hidden="1" customWidth="1"/>
    <col min="32" max="16384" width="9.125" style="51"/>
  </cols>
  <sheetData>
    <row r="1" spans="1:30" ht="18.75" x14ac:dyDescent="0.2">
      <c r="A1" s="77" t="s">
        <v>37</v>
      </c>
    </row>
    <row r="2" spans="1:30" x14ac:dyDescent="0.2">
      <c r="A2" s="165" t="s">
        <v>234</v>
      </c>
      <c r="B2" s="165"/>
      <c r="C2" s="165"/>
      <c r="D2" s="165"/>
      <c r="E2" s="165"/>
      <c r="F2" s="165"/>
      <c r="G2" s="165"/>
      <c r="H2" s="165"/>
      <c r="I2" s="165"/>
      <c r="J2" s="165"/>
      <c r="K2" s="165"/>
      <c r="L2" s="165"/>
      <c r="M2" s="165"/>
    </row>
    <row r="3" spans="1:30" ht="45" customHeight="1" x14ac:dyDescent="0.2">
      <c r="A3" s="169" t="s">
        <v>38</v>
      </c>
      <c r="B3" s="169" t="s">
        <v>76</v>
      </c>
      <c r="C3" s="169" t="s">
        <v>86</v>
      </c>
      <c r="D3" s="169" t="s">
        <v>178</v>
      </c>
      <c r="E3" s="169" t="s">
        <v>20</v>
      </c>
      <c r="F3" s="169"/>
      <c r="G3" s="169" t="s">
        <v>21</v>
      </c>
      <c r="H3" s="169"/>
      <c r="I3" s="169"/>
      <c r="J3" s="169"/>
      <c r="K3" s="169"/>
      <c r="L3" s="169"/>
      <c r="M3" s="169" t="s">
        <v>34</v>
      </c>
      <c r="N3" s="52"/>
      <c r="O3" s="52"/>
      <c r="P3" s="52"/>
      <c r="Q3" s="52"/>
      <c r="R3" s="177" t="s">
        <v>34</v>
      </c>
      <c r="S3" s="178"/>
      <c r="T3" s="52"/>
      <c r="U3" s="52"/>
      <c r="V3" s="171" t="s">
        <v>177</v>
      </c>
      <c r="W3" s="52"/>
      <c r="X3" s="52"/>
      <c r="Y3" s="52"/>
      <c r="Z3" s="52"/>
    </row>
    <row r="4" spans="1:30" ht="33" customHeight="1" x14ac:dyDescent="0.2">
      <c r="A4" s="169"/>
      <c r="B4" s="169"/>
      <c r="C4" s="169"/>
      <c r="D4" s="169"/>
      <c r="E4" s="169" t="s">
        <v>23</v>
      </c>
      <c r="F4" s="169" t="s">
        <v>180</v>
      </c>
      <c r="G4" s="169" t="s">
        <v>13</v>
      </c>
      <c r="H4" s="169"/>
      <c r="I4" s="169"/>
      <c r="J4" s="169"/>
      <c r="K4" s="169"/>
      <c r="L4" s="169" t="s">
        <v>179</v>
      </c>
      <c r="M4" s="169"/>
      <c r="N4" s="52"/>
      <c r="O4" s="52"/>
      <c r="P4" s="52"/>
      <c r="Q4" s="52"/>
      <c r="R4" s="173" t="s">
        <v>168</v>
      </c>
      <c r="S4" s="175" t="s">
        <v>169</v>
      </c>
      <c r="T4" s="52"/>
      <c r="U4" s="52"/>
      <c r="V4" s="171"/>
      <c r="W4" s="52"/>
      <c r="X4" s="52"/>
      <c r="Y4" s="52"/>
      <c r="Z4" s="52"/>
    </row>
    <row r="5" spans="1:30" ht="65.25" customHeight="1" x14ac:dyDescent="0.2">
      <c r="A5" s="169"/>
      <c r="B5" s="169"/>
      <c r="C5" s="169"/>
      <c r="D5" s="169"/>
      <c r="E5" s="169"/>
      <c r="F5" s="169"/>
      <c r="G5" s="53" t="s">
        <v>27</v>
      </c>
      <c r="H5" s="53" t="s">
        <v>28</v>
      </c>
      <c r="I5" s="53" t="s">
        <v>29</v>
      </c>
      <c r="J5" s="53" t="s">
        <v>147</v>
      </c>
      <c r="K5" s="53" t="s">
        <v>30</v>
      </c>
      <c r="L5" s="169"/>
      <c r="M5" s="169"/>
      <c r="N5" s="52"/>
      <c r="O5" s="52"/>
      <c r="P5" s="52"/>
      <c r="Q5" s="52"/>
      <c r="R5" s="174"/>
      <c r="S5" s="176"/>
      <c r="T5" s="172" t="s">
        <v>176</v>
      </c>
      <c r="U5" s="171"/>
      <c r="V5" s="171"/>
      <c r="W5" s="52"/>
      <c r="X5" s="52"/>
      <c r="Y5" s="52"/>
      <c r="Z5" s="52"/>
    </row>
    <row r="6" spans="1:30" x14ac:dyDescent="0.2">
      <c r="A6" s="54" t="s">
        <v>148</v>
      </c>
      <c r="B6" s="54" t="s">
        <v>149</v>
      </c>
      <c r="C6" s="54" t="s">
        <v>150</v>
      </c>
      <c r="D6" s="54" t="s">
        <v>151</v>
      </c>
      <c r="E6" s="54" t="s">
        <v>152</v>
      </c>
      <c r="F6" s="54" t="s">
        <v>153</v>
      </c>
      <c r="G6" s="54" t="s">
        <v>154</v>
      </c>
      <c r="H6" s="54" t="s">
        <v>155</v>
      </c>
      <c r="I6" s="54" t="s">
        <v>156</v>
      </c>
      <c r="J6" s="54" t="s">
        <v>157</v>
      </c>
      <c r="K6" s="54" t="s">
        <v>158</v>
      </c>
      <c r="L6" s="54" t="s">
        <v>159</v>
      </c>
      <c r="M6" s="54" t="s">
        <v>160</v>
      </c>
      <c r="N6" s="55"/>
      <c r="O6" s="55"/>
      <c r="P6" s="55"/>
      <c r="Q6" s="55"/>
      <c r="R6" s="56" t="s">
        <v>160</v>
      </c>
      <c r="S6" s="54" t="s">
        <v>161</v>
      </c>
      <c r="T6" s="52"/>
      <c r="U6" s="52"/>
      <c r="V6" s="52"/>
      <c r="W6" s="52"/>
      <c r="X6" s="52"/>
      <c r="Y6" s="52"/>
      <c r="Z6" s="52"/>
    </row>
    <row r="7" spans="1:30" ht="21" customHeight="1" x14ac:dyDescent="0.2">
      <c r="A7" s="80" t="s">
        <v>79</v>
      </c>
      <c r="B7" s="81" t="s">
        <v>55</v>
      </c>
      <c r="C7" s="80" t="s">
        <v>88</v>
      </c>
      <c r="D7" s="81">
        <v>400</v>
      </c>
      <c r="E7" s="81">
        <f>G7+H7</f>
        <v>9</v>
      </c>
      <c r="F7" s="81">
        <v>45</v>
      </c>
      <c r="G7" s="81">
        <v>7</v>
      </c>
      <c r="H7" s="81">
        <v>2</v>
      </c>
      <c r="I7" s="81">
        <v>2</v>
      </c>
      <c r="J7" s="81"/>
      <c r="K7" s="81"/>
      <c r="L7" s="81">
        <f>(((G7+H7)-I7-J7)*F7)+((I7+J7)*35)</f>
        <v>385</v>
      </c>
      <c r="M7" s="81"/>
      <c r="N7" s="57"/>
      <c r="O7" s="57"/>
      <c r="P7" s="57"/>
      <c r="Q7" s="57"/>
      <c r="R7" s="58">
        <v>339</v>
      </c>
      <c r="S7" s="49">
        <v>35</v>
      </c>
      <c r="T7" s="59">
        <v>68</v>
      </c>
      <c r="U7" s="59" t="s">
        <v>171</v>
      </c>
      <c r="V7" s="49">
        <v>7</v>
      </c>
      <c r="W7" s="57">
        <f>Y7+S7</f>
        <v>350</v>
      </c>
      <c r="X7" s="57">
        <v>7</v>
      </c>
      <c r="Y7" s="57">
        <v>315</v>
      </c>
      <c r="Z7" s="57">
        <v>350</v>
      </c>
      <c r="AA7" s="51">
        <v>7</v>
      </c>
    </row>
    <row r="8" spans="1:30" ht="21" customHeight="1" x14ac:dyDescent="0.2">
      <c r="A8" s="82" t="s">
        <v>80</v>
      </c>
      <c r="B8" s="83" t="s">
        <v>55</v>
      </c>
      <c r="C8" s="82" t="s">
        <v>181</v>
      </c>
      <c r="D8" s="83">
        <v>473</v>
      </c>
      <c r="E8" s="83">
        <f>G8+H8</f>
        <v>10</v>
      </c>
      <c r="F8" s="83">
        <v>45</v>
      </c>
      <c r="G8" s="83">
        <v>10</v>
      </c>
      <c r="H8" s="83"/>
      <c r="I8" s="83">
        <v>2</v>
      </c>
      <c r="J8" s="83"/>
      <c r="K8" s="83"/>
      <c r="L8" s="81">
        <f t="shared" ref="L8:L12" si="0">(((G8+H8)-I8-J8)*F8)+((I8+J8)*35)</f>
        <v>430</v>
      </c>
      <c r="M8" s="83"/>
      <c r="N8" s="57"/>
      <c r="O8" s="57"/>
      <c r="P8" s="57"/>
      <c r="Q8" s="57"/>
      <c r="R8" s="60">
        <v>424</v>
      </c>
      <c r="S8" s="48">
        <v>70</v>
      </c>
      <c r="T8" s="59">
        <v>101</v>
      </c>
      <c r="U8" s="59" t="s">
        <v>172</v>
      </c>
      <c r="V8" s="48">
        <v>7</v>
      </c>
      <c r="W8" s="57">
        <f t="shared" ref="W8:W12" si="1">Y8+S8</f>
        <v>475</v>
      </c>
      <c r="X8" s="57">
        <v>9</v>
      </c>
      <c r="Y8" s="57">
        <v>405</v>
      </c>
      <c r="Z8" s="57">
        <v>475</v>
      </c>
      <c r="AA8" s="51">
        <v>5</v>
      </c>
    </row>
    <row r="9" spans="1:30" ht="21" customHeight="1" x14ac:dyDescent="0.2">
      <c r="A9" s="82" t="s">
        <v>81</v>
      </c>
      <c r="B9" s="83" t="s">
        <v>55</v>
      </c>
      <c r="C9" s="82" t="s">
        <v>89</v>
      </c>
      <c r="D9" s="83"/>
      <c r="E9" s="83">
        <f t="shared" ref="E9:E12" si="2">G9+H9</f>
        <v>5</v>
      </c>
      <c r="F9" s="83">
        <v>40</v>
      </c>
      <c r="G9" s="83"/>
      <c r="H9" s="83">
        <v>5</v>
      </c>
      <c r="I9" s="83">
        <v>2</v>
      </c>
      <c r="J9" s="83">
        <v>1</v>
      </c>
      <c r="K9" s="83"/>
      <c r="L9" s="81">
        <f t="shared" si="0"/>
        <v>185</v>
      </c>
      <c r="M9" s="83"/>
      <c r="N9" s="57"/>
      <c r="O9" s="57"/>
      <c r="P9" s="57"/>
      <c r="Q9" s="57"/>
      <c r="R9" s="60"/>
      <c r="S9" s="48">
        <v>70</v>
      </c>
      <c r="T9" s="59"/>
      <c r="U9" s="59"/>
      <c r="V9" s="48">
        <v>5</v>
      </c>
      <c r="W9" s="57">
        <f t="shared" si="1"/>
        <v>70</v>
      </c>
      <c r="X9" s="57">
        <v>3</v>
      </c>
      <c r="Y9" s="57"/>
      <c r="Z9" s="57">
        <v>70</v>
      </c>
      <c r="AA9" s="51">
        <v>6</v>
      </c>
      <c r="AB9" s="51">
        <v>4</v>
      </c>
      <c r="AC9" s="51">
        <v>40</v>
      </c>
      <c r="AD9" s="51">
        <f>AB9*AC9</f>
        <v>160</v>
      </c>
    </row>
    <row r="10" spans="1:30" ht="40.5" customHeight="1" x14ac:dyDescent="0.2">
      <c r="A10" s="82" t="s">
        <v>82</v>
      </c>
      <c r="B10" s="83" t="s">
        <v>55</v>
      </c>
      <c r="C10" s="82" t="s">
        <v>230</v>
      </c>
      <c r="D10" s="83">
        <v>288</v>
      </c>
      <c r="E10" s="83">
        <f t="shared" si="2"/>
        <v>7</v>
      </c>
      <c r="F10" s="83">
        <v>45</v>
      </c>
      <c r="G10" s="83">
        <v>7</v>
      </c>
      <c r="H10" s="83"/>
      <c r="I10" s="83">
        <v>2</v>
      </c>
      <c r="J10" s="83"/>
      <c r="K10" s="83"/>
      <c r="L10" s="81">
        <f t="shared" si="0"/>
        <v>295</v>
      </c>
      <c r="M10" s="83"/>
      <c r="N10" s="57"/>
      <c r="O10" s="57"/>
      <c r="P10" s="57"/>
      <c r="Q10" s="57"/>
      <c r="R10" s="60">
        <v>237</v>
      </c>
      <c r="S10" s="48">
        <v>70</v>
      </c>
      <c r="T10" s="59">
        <v>70</v>
      </c>
      <c r="U10" s="59" t="s">
        <v>173</v>
      </c>
      <c r="V10" s="48">
        <v>7</v>
      </c>
      <c r="W10" s="57">
        <f t="shared" si="1"/>
        <v>295</v>
      </c>
      <c r="X10" s="57">
        <v>5</v>
      </c>
      <c r="Y10" s="57">
        <v>225</v>
      </c>
      <c r="Z10" s="57">
        <v>295</v>
      </c>
      <c r="AA10" s="51">
        <v>7</v>
      </c>
      <c r="AB10" s="51">
        <v>14</v>
      </c>
      <c r="AC10" s="51">
        <v>80</v>
      </c>
    </row>
    <row r="11" spans="1:30" ht="39.75" customHeight="1" x14ac:dyDescent="0.2">
      <c r="A11" s="82" t="s">
        <v>83</v>
      </c>
      <c r="B11" s="83" t="s">
        <v>55</v>
      </c>
      <c r="C11" s="82" t="s">
        <v>228</v>
      </c>
      <c r="D11" s="83">
        <v>339</v>
      </c>
      <c r="E11" s="83">
        <f t="shared" si="2"/>
        <v>8</v>
      </c>
      <c r="F11" s="83">
        <v>45</v>
      </c>
      <c r="G11" s="83">
        <v>6</v>
      </c>
      <c r="H11" s="83">
        <v>2</v>
      </c>
      <c r="I11" s="83">
        <v>2</v>
      </c>
      <c r="J11" s="83"/>
      <c r="K11" s="83"/>
      <c r="L11" s="81">
        <f t="shared" si="0"/>
        <v>340</v>
      </c>
      <c r="M11" s="83"/>
      <c r="N11" s="57"/>
      <c r="O11" s="57"/>
      <c r="P11" s="57"/>
      <c r="Q11" s="57"/>
      <c r="R11" s="60">
        <v>275</v>
      </c>
      <c r="S11" s="48">
        <v>105</v>
      </c>
      <c r="T11" s="59">
        <v>120</v>
      </c>
      <c r="U11" s="59" t="s">
        <v>175</v>
      </c>
      <c r="V11" s="48">
        <v>8</v>
      </c>
      <c r="W11" s="57">
        <f t="shared" si="1"/>
        <v>375</v>
      </c>
      <c r="X11" s="57">
        <v>6</v>
      </c>
      <c r="Y11" s="57">
        <v>270</v>
      </c>
      <c r="Z11" s="57">
        <v>375</v>
      </c>
      <c r="AA11" s="51">
        <v>5</v>
      </c>
      <c r="AC11" s="51">
        <f>AC10/AB10</f>
        <v>5.7142857142857144</v>
      </c>
    </row>
    <row r="12" spans="1:30" ht="36.75" customHeight="1" x14ac:dyDescent="0.2">
      <c r="A12" s="82" t="s">
        <v>84</v>
      </c>
      <c r="B12" s="83" t="s">
        <v>55</v>
      </c>
      <c r="C12" s="82" t="s">
        <v>229</v>
      </c>
      <c r="D12" s="83">
        <v>410</v>
      </c>
      <c r="E12" s="83">
        <f t="shared" si="2"/>
        <v>7</v>
      </c>
      <c r="F12" s="83">
        <v>45</v>
      </c>
      <c r="G12" s="83">
        <v>7</v>
      </c>
      <c r="H12" s="83"/>
      <c r="I12" s="83"/>
      <c r="J12" s="83"/>
      <c r="K12" s="83"/>
      <c r="L12" s="81">
        <f t="shared" si="0"/>
        <v>315</v>
      </c>
      <c r="M12" s="83"/>
      <c r="N12" s="57"/>
      <c r="O12" s="57"/>
      <c r="P12" s="57"/>
      <c r="Q12" s="57"/>
      <c r="R12" s="60">
        <v>285</v>
      </c>
      <c r="S12" s="48"/>
      <c r="T12" s="61"/>
      <c r="U12" s="57"/>
      <c r="V12" s="48">
        <v>6</v>
      </c>
      <c r="W12" s="57">
        <f t="shared" si="1"/>
        <v>270</v>
      </c>
      <c r="X12" s="57">
        <v>6</v>
      </c>
      <c r="Y12" s="57">
        <v>270</v>
      </c>
      <c r="Z12" s="57">
        <v>270</v>
      </c>
      <c r="AA12" s="51">
        <v>6</v>
      </c>
    </row>
    <row r="13" spans="1:30" ht="39.75" customHeight="1" x14ac:dyDescent="0.2">
      <c r="A13" s="170" t="s">
        <v>182</v>
      </c>
      <c r="B13" s="170"/>
      <c r="C13" s="170"/>
      <c r="D13" s="84"/>
      <c r="E13" s="84">
        <v>2</v>
      </c>
      <c r="F13" s="84">
        <v>35</v>
      </c>
      <c r="G13" s="84"/>
      <c r="H13" s="84"/>
      <c r="I13" s="84"/>
      <c r="J13" s="84"/>
      <c r="K13" s="84"/>
      <c r="L13" s="85">
        <v>70</v>
      </c>
      <c r="M13" s="84"/>
      <c r="N13" s="57"/>
      <c r="O13" s="57"/>
      <c r="P13" s="57"/>
      <c r="Q13" s="57"/>
      <c r="R13" s="79"/>
      <c r="S13" s="78"/>
      <c r="T13" s="61"/>
      <c r="U13" s="57"/>
      <c r="V13" s="57"/>
      <c r="W13" s="57">
        <f>SUM(W7:W12)</f>
        <v>1835</v>
      </c>
      <c r="X13" s="57"/>
      <c r="Y13" s="57">
        <f>SUM(Y7:Y12)</f>
        <v>1485</v>
      </c>
      <c r="Z13" s="57"/>
    </row>
    <row r="14" spans="1:30" ht="24" customHeight="1" x14ac:dyDescent="0.2">
      <c r="A14" s="166" t="s">
        <v>36</v>
      </c>
      <c r="B14" s="167"/>
      <c r="C14" s="168"/>
      <c r="D14" s="86">
        <f>SUM(D7:D12)</f>
        <v>1910</v>
      </c>
      <c r="E14" s="86">
        <f>SUM(E7:E12)</f>
        <v>46</v>
      </c>
      <c r="F14" s="86"/>
      <c r="G14" s="86">
        <f>SUM(G7:G12)</f>
        <v>37</v>
      </c>
      <c r="H14" s="86">
        <f>SUM(H7:H12)</f>
        <v>9</v>
      </c>
      <c r="I14" s="86">
        <f>SUM(I7:I12)</f>
        <v>10</v>
      </c>
      <c r="J14" s="86">
        <f>SUM(J7:J12)</f>
        <v>1</v>
      </c>
      <c r="K14" s="86"/>
      <c r="L14" s="86">
        <f>SUM(L7:L13)</f>
        <v>2020</v>
      </c>
      <c r="M14" s="86"/>
      <c r="N14" s="61"/>
      <c r="O14" s="61"/>
      <c r="P14" s="61"/>
      <c r="Q14" s="61"/>
      <c r="R14" s="62">
        <f>SUM(R7:R13)</f>
        <v>1560</v>
      </c>
      <c r="S14" s="59">
        <f>SUM(S7:S13)</f>
        <v>350</v>
      </c>
      <c r="T14" s="61">
        <v>359</v>
      </c>
      <c r="U14" s="61"/>
      <c r="V14" s="61"/>
      <c r="W14" s="61"/>
      <c r="X14" s="61"/>
      <c r="Y14" s="61"/>
      <c r="Z14" s="61"/>
      <c r="AC14" s="51">
        <v>100</v>
      </c>
    </row>
    <row r="15" spans="1:30" ht="15" customHeight="1" x14ac:dyDescent="0.2">
      <c r="A15" s="63"/>
      <c r="B15" s="61"/>
      <c r="C15" s="61"/>
      <c r="D15" s="61"/>
      <c r="E15" s="61"/>
      <c r="F15" s="61"/>
      <c r="G15" s="61"/>
      <c r="H15" s="61"/>
      <c r="I15" s="61"/>
      <c r="J15" s="61"/>
      <c r="K15" s="61"/>
      <c r="L15" s="61"/>
      <c r="M15" s="61"/>
      <c r="N15" s="61"/>
      <c r="O15" s="61"/>
      <c r="P15" s="61"/>
      <c r="Q15" s="61"/>
      <c r="R15" s="61">
        <f>R14+S14</f>
        <v>1910</v>
      </c>
      <c r="S15" s="61"/>
      <c r="U15" s="61"/>
      <c r="V15" s="61"/>
      <c r="W15" s="61"/>
      <c r="X15" s="61"/>
      <c r="Y15" s="61"/>
      <c r="Z15" s="61"/>
      <c r="AC15" s="51">
        <f>AC14*5%</f>
        <v>5</v>
      </c>
    </row>
    <row r="16" spans="1:30" ht="18.75" x14ac:dyDescent="0.25">
      <c r="A16" s="69" t="s">
        <v>190</v>
      </c>
      <c r="B16" s="70"/>
      <c r="C16" s="71"/>
      <c r="D16" s="75"/>
      <c r="E16" s="75"/>
      <c r="F16" s="66"/>
      <c r="G16" s="66"/>
      <c r="H16" s="66"/>
      <c r="I16" s="66"/>
      <c r="J16" s="66"/>
      <c r="K16" s="66"/>
      <c r="L16" s="66"/>
      <c r="M16" s="66"/>
      <c r="N16" s="66"/>
      <c r="O16" s="66"/>
      <c r="P16" s="66"/>
      <c r="Q16" s="66"/>
      <c r="R16" s="66"/>
      <c r="S16" s="66"/>
      <c r="T16" s="61"/>
      <c r="U16" s="61"/>
      <c r="V16" s="61"/>
      <c r="W16" s="61"/>
      <c r="X16" s="61"/>
      <c r="Y16" s="61"/>
      <c r="Z16" s="61"/>
    </row>
    <row r="17" spans="1:26" ht="18.75" x14ac:dyDescent="0.25">
      <c r="A17" s="69" t="s">
        <v>191</v>
      </c>
      <c r="B17" s="70"/>
      <c r="C17" s="72"/>
      <c r="D17" s="74"/>
      <c r="E17" s="74"/>
      <c r="T17" s="61"/>
      <c r="U17" s="64">
        <v>7.5333333333333332</v>
      </c>
      <c r="V17" s="61"/>
      <c r="W17" s="61"/>
      <c r="X17" s="61"/>
      <c r="Y17" s="61"/>
      <c r="Z17" s="61"/>
    </row>
    <row r="18" spans="1:26" ht="18.75" x14ac:dyDescent="0.3">
      <c r="A18" s="134" t="s">
        <v>189</v>
      </c>
      <c r="B18" s="71"/>
      <c r="C18" s="71"/>
      <c r="D18" s="76"/>
      <c r="E18" s="76"/>
      <c r="F18" s="67"/>
      <c r="G18" s="67"/>
      <c r="H18" s="67"/>
      <c r="I18" s="67"/>
      <c r="J18" s="67"/>
      <c r="K18" s="67"/>
      <c r="L18" s="67"/>
      <c r="M18" s="67"/>
      <c r="N18" s="67"/>
      <c r="O18" s="67"/>
      <c r="P18" s="67"/>
      <c r="Q18" s="67"/>
      <c r="R18" s="67"/>
      <c r="S18" s="67"/>
      <c r="T18" s="61"/>
      <c r="U18" s="64">
        <v>9.4222222222222225</v>
      </c>
      <c r="V18" s="61"/>
      <c r="W18" s="61"/>
      <c r="X18" s="61"/>
      <c r="Y18" s="61"/>
      <c r="Z18" s="61"/>
    </row>
    <row r="19" spans="1:26" ht="18.75" x14ac:dyDescent="0.25">
      <c r="A19" s="69" t="s">
        <v>195</v>
      </c>
      <c r="B19" s="69"/>
      <c r="C19" s="71"/>
      <c r="D19" s="76"/>
      <c r="E19" s="76"/>
      <c r="F19" s="67"/>
      <c r="G19" s="67"/>
      <c r="H19" s="67"/>
      <c r="I19" s="67"/>
      <c r="J19" s="67"/>
      <c r="K19" s="67"/>
      <c r="L19" s="67"/>
      <c r="M19" s="67"/>
      <c r="N19" s="67"/>
      <c r="O19" s="67"/>
      <c r="P19" s="67"/>
      <c r="Q19" s="67"/>
      <c r="R19" s="67"/>
      <c r="S19" s="67"/>
      <c r="T19" s="61"/>
      <c r="U19" s="64">
        <v>0</v>
      </c>
      <c r="V19" s="61"/>
      <c r="W19" s="61"/>
      <c r="X19" s="61"/>
      <c r="Y19" s="61"/>
      <c r="Z19" s="61"/>
    </row>
    <row r="20" spans="1:26" ht="15" customHeight="1" x14ac:dyDescent="0.2">
      <c r="A20" s="69" t="s">
        <v>192</v>
      </c>
      <c r="B20" s="61"/>
      <c r="D20" s="67"/>
      <c r="E20" s="67"/>
      <c r="F20" s="67"/>
      <c r="G20" s="67"/>
      <c r="H20" s="67"/>
      <c r="I20" s="67"/>
      <c r="J20" s="67"/>
      <c r="K20" s="67"/>
      <c r="L20" s="67"/>
      <c r="M20" s="67"/>
      <c r="N20" s="67"/>
      <c r="O20" s="67"/>
      <c r="P20" s="67"/>
      <c r="Q20" s="67"/>
      <c r="R20" s="67"/>
      <c r="S20" s="67"/>
      <c r="T20" s="61"/>
      <c r="U20" s="64">
        <v>5.2666666666666666</v>
      </c>
      <c r="V20" s="61"/>
      <c r="W20" s="61"/>
      <c r="X20" s="61"/>
      <c r="Y20" s="61"/>
      <c r="Z20" s="61"/>
    </row>
    <row r="21" spans="1:26" ht="15" hidden="1" customHeight="1" x14ac:dyDescent="0.2">
      <c r="A21" s="63"/>
      <c r="B21" s="61"/>
      <c r="D21" s="61"/>
      <c r="E21" s="61"/>
      <c r="F21" s="61"/>
      <c r="G21" s="61"/>
      <c r="H21" s="61"/>
      <c r="I21" s="61"/>
      <c r="J21" s="61"/>
      <c r="K21" s="61"/>
      <c r="L21" s="61"/>
      <c r="M21" s="61"/>
      <c r="N21" s="61"/>
      <c r="O21" s="61"/>
      <c r="P21" s="61"/>
      <c r="Q21" s="61"/>
      <c r="R21" s="61"/>
      <c r="S21" s="61"/>
      <c r="T21" s="61"/>
      <c r="U21" s="64">
        <v>6.1111111111111107</v>
      </c>
      <c r="V21" s="61"/>
      <c r="W21" s="61"/>
      <c r="X21" s="61"/>
      <c r="Y21" s="61"/>
      <c r="Z21" s="61"/>
    </row>
    <row r="22" spans="1:26" ht="15" hidden="1" customHeight="1" x14ac:dyDescent="0.2">
      <c r="A22" s="63"/>
      <c r="B22" s="61"/>
      <c r="C22" s="68" t="s">
        <v>174</v>
      </c>
      <c r="D22" s="61"/>
      <c r="E22" s="61"/>
      <c r="F22" s="61"/>
      <c r="G22" s="61"/>
      <c r="H22" s="61"/>
      <c r="I22" s="61"/>
      <c r="J22" s="61"/>
      <c r="K22" s="61"/>
      <c r="L22" s="61"/>
      <c r="M22" s="61"/>
      <c r="N22" s="61"/>
      <c r="O22" s="61"/>
      <c r="P22" s="61"/>
      <c r="Q22" s="61"/>
      <c r="R22" s="61"/>
      <c r="S22" s="61"/>
      <c r="T22" s="61"/>
      <c r="U22" s="64">
        <v>6.333333333333333</v>
      </c>
      <c r="V22" s="61"/>
      <c r="W22" s="61"/>
      <c r="X22" s="61"/>
      <c r="Y22" s="61"/>
      <c r="Z22" s="61"/>
    </row>
    <row r="23" spans="1:26" ht="15" hidden="1" customHeight="1" x14ac:dyDescent="0.2">
      <c r="A23" s="63"/>
      <c r="B23" s="61"/>
      <c r="C23" s="68" t="s">
        <v>170</v>
      </c>
      <c r="D23" s="61"/>
      <c r="E23" s="61"/>
      <c r="F23" s="61"/>
      <c r="G23" s="61"/>
      <c r="H23" s="61"/>
      <c r="I23" s="61"/>
      <c r="J23" s="61"/>
      <c r="K23" s="61"/>
      <c r="L23" s="61"/>
      <c r="M23" s="61"/>
      <c r="N23" s="61"/>
      <c r="O23" s="61"/>
      <c r="P23" s="61"/>
      <c r="Q23" s="61"/>
      <c r="R23" s="61"/>
      <c r="S23" s="61"/>
      <c r="T23" s="61"/>
      <c r="U23" s="61"/>
      <c r="V23" s="61"/>
      <c r="W23" s="61"/>
      <c r="X23" s="61"/>
      <c r="Y23" s="61"/>
      <c r="Z23" s="61"/>
    </row>
    <row r="24" spans="1:26" ht="15" hidden="1" customHeight="1" x14ac:dyDescent="0.2">
      <c r="A24" s="63"/>
      <c r="B24" s="61"/>
      <c r="C24" s="61"/>
      <c r="D24" s="61"/>
      <c r="E24" s="61"/>
      <c r="F24" s="61"/>
      <c r="G24" s="61"/>
      <c r="H24" s="61"/>
      <c r="I24" s="61"/>
      <c r="J24" s="61"/>
      <c r="K24" s="61"/>
      <c r="L24" s="61"/>
      <c r="M24" s="61"/>
      <c r="N24" s="61"/>
      <c r="O24" s="61"/>
      <c r="P24" s="61"/>
      <c r="Q24" s="61"/>
      <c r="T24" s="61"/>
      <c r="U24" s="61"/>
      <c r="V24" s="61"/>
      <c r="W24" s="61"/>
      <c r="X24" s="61"/>
      <c r="Y24" s="61"/>
      <c r="Z24" s="61"/>
    </row>
    <row r="25" spans="1:26" ht="15" hidden="1" customHeight="1" x14ac:dyDescent="0.2">
      <c r="A25" s="63"/>
      <c r="B25" s="61"/>
      <c r="C25" s="61">
        <f>155*4500</f>
        <v>697500</v>
      </c>
      <c r="D25" s="61"/>
      <c r="E25" s="61"/>
      <c r="F25" s="61"/>
      <c r="G25" s="61"/>
      <c r="H25" s="61"/>
      <c r="I25" s="61"/>
      <c r="J25" s="61"/>
      <c r="K25" s="61"/>
      <c r="L25" s="61"/>
      <c r="M25" s="61"/>
      <c r="N25" s="61"/>
      <c r="O25" s="61"/>
      <c r="P25" s="61"/>
      <c r="Q25" s="61"/>
      <c r="T25" s="61"/>
      <c r="U25" s="61"/>
      <c r="V25" s="61"/>
      <c r="W25" s="61"/>
      <c r="X25" s="61"/>
      <c r="Y25" s="61"/>
      <c r="Z25" s="61"/>
    </row>
    <row r="26" spans="1:26" ht="15" hidden="1" customHeight="1" x14ac:dyDescent="0.2">
      <c r="A26" s="63">
        <v>155</v>
      </c>
      <c r="B26" s="61"/>
      <c r="C26" s="61">
        <v>3000</v>
      </c>
      <c r="D26" s="61">
        <f>A26*C26</f>
        <v>465000</v>
      </c>
      <c r="E26" s="61"/>
      <c r="F26" s="61"/>
      <c r="G26" s="61"/>
      <c r="H26" s="61"/>
      <c r="I26" s="61"/>
      <c r="J26" s="61"/>
      <c r="K26" s="61"/>
      <c r="L26" s="61"/>
      <c r="M26" s="61"/>
      <c r="N26" s="61"/>
      <c r="O26" s="61"/>
      <c r="P26" s="61"/>
      <c r="Q26" s="61"/>
      <c r="T26" s="61"/>
      <c r="U26" s="61"/>
      <c r="V26" s="61"/>
      <c r="W26" s="61"/>
      <c r="X26" s="61"/>
      <c r="Y26" s="61"/>
      <c r="Z26" s="61"/>
    </row>
    <row r="27" spans="1:26" ht="15" hidden="1" customHeight="1" x14ac:dyDescent="0.2">
      <c r="A27" s="63"/>
      <c r="B27" s="61"/>
      <c r="C27" s="61">
        <v>1500</v>
      </c>
      <c r="D27" s="61">
        <f>C27*A26</f>
        <v>232500</v>
      </c>
      <c r="E27" s="61"/>
      <c r="F27" s="61"/>
      <c r="G27" s="61"/>
      <c r="H27" s="61"/>
      <c r="I27" s="61"/>
      <c r="K27" s="61"/>
      <c r="L27" s="61"/>
      <c r="M27" s="61"/>
      <c r="N27" s="61"/>
      <c r="O27" s="61"/>
      <c r="P27" s="61"/>
      <c r="Q27" s="61"/>
      <c r="T27" s="61"/>
      <c r="U27" s="61"/>
      <c r="V27" s="61"/>
      <c r="W27" s="61"/>
      <c r="X27" s="61"/>
      <c r="Y27" s="61"/>
      <c r="Z27" s="61"/>
    </row>
    <row r="28" spans="1:26" ht="15" hidden="1" customHeight="1" x14ac:dyDescent="0.2">
      <c r="A28" s="63"/>
      <c r="B28" s="61"/>
      <c r="C28" s="61"/>
      <c r="D28" s="61"/>
      <c r="E28" s="61"/>
      <c r="F28" s="61"/>
      <c r="G28" s="61"/>
      <c r="H28" s="61"/>
      <c r="I28" s="61"/>
      <c r="J28" s="61"/>
      <c r="K28" s="61"/>
      <c r="L28" s="61"/>
      <c r="M28" s="61"/>
      <c r="N28" s="61"/>
      <c r="O28" s="61"/>
      <c r="P28" s="61"/>
      <c r="Q28" s="61"/>
      <c r="T28" s="61"/>
      <c r="U28" s="61"/>
      <c r="V28" s="61"/>
      <c r="W28" s="61"/>
      <c r="X28" s="61"/>
      <c r="Y28" s="61"/>
      <c r="Z28" s="61"/>
    </row>
    <row r="29" spans="1:26" ht="15" hidden="1" customHeight="1" x14ac:dyDescent="0.2">
      <c r="A29" s="63">
        <v>1000</v>
      </c>
      <c r="B29" s="61"/>
      <c r="C29" s="61"/>
      <c r="D29" s="61">
        <f>A29*A26</f>
        <v>155000</v>
      </c>
      <c r="E29" s="61"/>
      <c r="F29" s="61"/>
      <c r="G29" s="61"/>
      <c r="H29" s="61"/>
      <c r="I29" s="61"/>
      <c r="J29" s="61"/>
      <c r="K29" s="61"/>
      <c r="L29" s="61"/>
      <c r="M29" s="61"/>
      <c r="N29" s="61"/>
      <c r="O29" s="61"/>
      <c r="P29" s="61"/>
      <c r="Q29" s="61"/>
      <c r="S29" s="61"/>
      <c r="T29" s="61"/>
      <c r="U29" s="61"/>
      <c r="V29" s="61"/>
      <c r="W29" s="61"/>
      <c r="X29" s="61"/>
      <c r="Y29" s="61"/>
      <c r="Z29" s="61"/>
    </row>
    <row r="30" spans="1:26" ht="15" hidden="1" customHeight="1" x14ac:dyDescent="0.2">
      <c r="A30" s="63"/>
      <c r="B30" s="61"/>
      <c r="C30" s="61"/>
      <c r="D30" s="61">
        <f>D26-D29</f>
        <v>310000</v>
      </c>
      <c r="E30" s="61"/>
      <c r="F30" s="61"/>
      <c r="G30" s="61"/>
      <c r="H30" s="61"/>
      <c r="I30" s="61"/>
      <c r="J30" s="61"/>
      <c r="K30" s="61"/>
      <c r="L30" s="61"/>
      <c r="M30" s="61"/>
      <c r="N30" s="61"/>
      <c r="O30" s="61"/>
      <c r="P30" s="61"/>
      <c r="Q30" s="61"/>
      <c r="S30" s="61"/>
      <c r="T30" s="61"/>
      <c r="U30" s="61"/>
      <c r="V30" s="61"/>
      <c r="W30" s="61"/>
      <c r="X30" s="61"/>
      <c r="Y30" s="61"/>
      <c r="Z30" s="61"/>
    </row>
    <row r="31" spans="1:26" ht="15" hidden="1" customHeight="1" x14ac:dyDescent="0.2">
      <c r="A31" s="63"/>
      <c r="B31" s="61"/>
      <c r="C31" s="61"/>
      <c r="D31" s="61"/>
      <c r="E31" s="61"/>
      <c r="F31" s="61"/>
      <c r="G31" s="61"/>
      <c r="H31" s="61"/>
      <c r="I31" s="61"/>
      <c r="J31" s="61"/>
      <c r="K31" s="61"/>
      <c r="L31" s="61"/>
      <c r="M31" s="61"/>
      <c r="N31" s="61"/>
      <c r="O31" s="61"/>
      <c r="P31" s="61"/>
      <c r="Q31" s="61"/>
      <c r="S31" s="61"/>
      <c r="T31" s="61"/>
      <c r="U31" s="61"/>
      <c r="V31" s="61"/>
      <c r="W31" s="61"/>
      <c r="X31" s="61"/>
      <c r="Y31" s="61"/>
      <c r="Z31" s="61"/>
    </row>
    <row r="32" spans="1:26" ht="15" hidden="1" customHeight="1" x14ac:dyDescent="0.2">
      <c r="A32" s="63"/>
      <c r="B32" s="61"/>
      <c r="C32" s="61"/>
      <c r="D32" s="61"/>
      <c r="E32" s="61"/>
      <c r="F32" s="61"/>
      <c r="G32" s="61"/>
      <c r="H32" s="61"/>
      <c r="I32" s="61"/>
      <c r="J32" s="61"/>
      <c r="K32" s="61"/>
      <c r="L32" s="61"/>
      <c r="M32" s="61"/>
      <c r="N32" s="61"/>
      <c r="O32" s="61"/>
      <c r="P32" s="61"/>
      <c r="Q32" s="61"/>
      <c r="R32" s="61"/>
      <c r="S32" s="61"/>
      <c r="T32" s="61"/>
      <c r="U32" s="61"/>
      <c r="V32" s="61"/>
      <c r="W32" s="61"/>
      <c r="X32" s="61"/>
      <c r="Y32" s="61"/>
      <c r="Z32" s="61"/>
    </row>
    <row r="33" spans="1:26" ht="15" hidden="1" customHeight="1" x14ac:dyDescent="0.2">
      <c r="A33" s="63"/>
      <c r="B33" s="61"/>
      <c r="C33" s="61"/>
      <c r="D33" s="61"/>
      <c r="E33" s="61"/>
      <c r="F33" s="61"/>
      <c r="G33" s="61"/>
      <c r="H33" s="61"/>
      <c r="I33" s="61"/>
      <c r="J33" s="61"/>
      <c r="K33" s="61"/>
      <c r="L33" s="61"/>
      <c r="M33" s="61"/>
      <c r="N33" s="61"/>
      <c r="O33" s="61"/>
      <c r="P33" s="61"/>
      <c r="Q33" s="61"/>
      <c r="R33" s="61"/>
      <c r="S33" s="61"/>
      <c r="T33" s="61"/>
      <c r="U33" s="61"/>
      <c r="V33" s="61"/>
      <c r="W33" s="61"/>
      <c r="X33" s="61"/>
      <c r="Y33" s="61"/>
      <c r="Z33" s="61"/>
    </row>
    <row r="34" spans="1:26" ht="15" hidden="1" customHeight="1" x14ac:dyDescent="0.2">
      <c r="A34" s="63"/>
      <c r="B34" s="61"/>
      <c r="C34" s="61"/>
      <c r="D34" s="61"/>
      <c r="E34" s="61"/>
      <c r="F34" s="61"/>
      <c r="G34" s="61"/>
      <c r="H34" s="61"/>
      <c r="I34" s="61"/>
      <c r="J34" s="61"/>
      <c r="K34" s="61"/>
      <c r="L34" s="61"/>
      <c r="M34" s="61"/>
      <c r="N34" s="61"/>
      <c r="O34" s="61"/>
      <c r="P34" s="61"/>
      <c r="Q34" s="61"/>
      <c r="R34" s="61"/>
      <c r="S34" s="61"/>
      <c r="T34" s="61"/>
      <c r="U34" s="61"/>
      <c r="V34" s="61"/>
      <c r="W34" s="61"/>
      <c r="X34" s="61"/>
      <c r="Y34" s="61"/>
      <c r="Z34" s="61"/>
    </row>
    <row r="35" spans="1:26" ht="15" hidden="1" customHeight="1" x14ac:dyDescent="0.2">
      <c r="A35" s="63"/>
      <c r="B35" s="61"/>
      <c r="C35" s="61"/>
      <c r="D35" s="61"/>
      <c r="E35" s="61"/>
      <c r="F35" s="61"/>
      <c r="G35" s="61"/>
      <c r="H35" s="61"/>
      <c r="I35" s="61"/>
      <c r="J35" s="61"/>
      <c r="K35" s="61"/>
      <c r="L35" s="61"/>
      <c r="M35" s="61"/>
      <c r="N35" s="61"/>
      <c r="O35" s="61"/>
      <c r="P35" s="61"/>
      <c r="Q35" s="61"/>
      <c r="R35" s="61"/>
      <c r="S35" s="61"/>
      <c r="T35" s="61"/>
      <c r="U35" s="61"/>
      <c r="V35" s="61"/>
      <c r="W35" s="61"/>
      <c r="X35" s="61"/>
      <c r="Y35" s="61"/>
      <c r="Z35" s="61"/>
    </row>
    <row r="36" spans="1:26" hidden="1" x14ac:dyDescent="0.2"/>
    <row r="37" spans="1:26" hidden="1" x14ac:dyDescent="0.2">
      <c r="E37" s="51" t="s">
        <v>142</v>
      </c>
      <c r="F37" s="51">
        <v>10</v>
      </c>
      <c r="H37" s="51">
        <v>6</v>
      </c>
    </row>
    <row r="38" spans="1:26" hidden="1" x14ac:dyDescent="0.2">
      <c r="H38" s="51">
        <v>7</v>
      </c>
    </row>
    <row r="39" spans="1:26" hidden="1" x14ac:dyDescent="0.2">
      <c r="E39" s="51" t="s">
        <v>143</v>
      </c>
      <c r="H39" s="51">
        <v>8</v>
      </c>
    </row>
    <row r="40" spans="1:26" hidden="1" x14ac:dyDescent="0.2">
      <c r="E40" s="51" t="s">
        <v>144</v>
      </c>
      <c r="H40" s="65">
        <v>6</v>
      </c>
    </row>
    <row r="41" spans="1:26" hidden="1" x14ac:dyDescent="0.2">
      <c r="H41" s="51">
        <f>SUM(H37:H40)</f>
        <v>27</v>
      </c>
    </row>
  </sheetData>
  <mergeCells count="19">
    <mergeCell ref="V3:V5"/>
    <mergeCell ref="T5:U5"/>
    <mergeCell ref="R4:R5"/>
    <mergeCell ref="S4:S5"/>
    <mergeCell ref="R3:S3"/>
    <mergeCell ref="A2:M2"/>
    <mergeCell ref="A14:C14"/>
    <mergeCell ref="M3:M5"/>
    <mergeCell ref="A13:C13"/>
    <mergeCell ref="A3:A5"/>
    <mergeCell ref="E3:F3"/>
    <mergeCell ref="G3:L3"/>
    <mergeCell ref="E4:E5"/>
    <mergeCell ref="F4:F5"/>
    <mergeCell ref="L4:L5"/>
    <mergeCell ref="G4:K4"/>
    <mergeCell ref="D3:D5"/>
    <mergeCell ref="C3:C5"/>
    <mergeCell ref="B3:B5"/>
  </mergeCells>
  <pageMargins left="0.51" right="0.37" top="0.72" bottom="0.47"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opLeftCell="A19" workbookViewId="0">
      <selection activeCell="I30" sqref="I30"/>
    </sheetView>
  </sheetViews>
  <sheetFormatPr defaultColWidth="9.125" defaultRowHeight="15" x14ac:dyDescent="0.25"/>
  <cols>
    <col min="1" max="1" width="18.375" style="47" customWidth="1"/>
    <col min="2" max="2" width="15.75" style="47" customWidth="1"/>
    <col min="3" max="3" width="13.375" style="47" customWidth="1"/>
    <col min="4" max="4" width="12.875" style="47" customWidth="1"/>
    <col min="5" max="5" width="14.125" style="47" customWidth="1"/>
    <col min="6" max="6" width="15.75" style="47" customWidth="1"/>
    <col min="7" max="8" width="9.125" style="47"/>
    <col min="9" max="9" width="13.25" style="47" bestFit="1" customWidth="1"/>
    <col min="10" max="16384" width="9.125" style="47"/>
  </cols>
  <sheetData>
    <row r="1" spans="1:9" ht="37.5" customHeight="1" x14ac:dyDescent="0.25">
      <c r="A1" s="179" t="s">
        <v>87</v>
      </c>
      <c r="B1" s="179"/>
      <c r="C1" s="179"/>
      <c r="D1" s="179"/>
      <c r="E1" s="179"/>
      <c r="F1" s="179"/>
    </row>
    <row r="2" spans="1:9" ht="18.75" x14ac:dyDescent="0.25">
      <c r="A2" s="180" t="s">
        <v>234</v>
      </c>
      <c r="B2" s="180"/>
      <c r="C2" s="180"/>
      <c r="D2" s="180"/>
      <c r="E2" s="180"/>
      <c r="F2" s="180"/>
    </row>
    <row r="3" spans="1:9" ht="47.25" x14ac:dyDescent="0.25">
      <c r="A3" s="17" t="s">
        <v>38</v>
      </c>
      <c r="B3" s="17" t="s">
        <v>76</v>
      </c>
      <c r="C3" s="17" t="s">
        <v>74</v>
      </c>
      <c r="D3" s="17" t="s">
        <v>75</v>
      </c>
      <c r="E3" s="17" t="s">
        <v>33</v>
      </c>
      <c r="F3" s="17" t="s">
        <v>85</v>
      </c>
    </row>
    <row r="4" spans="1:9" ht="21" customHeight="1" x14ac:dyDescent="0.25">
      <c r="A4" s="23" t="s">
        <v>79</v>
      </c>
      <c r="B4" s="15" t="s">
        <v>55</v>
      </c>
      <c r="C4" s="15">
        <v>2</v>
      </c>
      <c r="D4" s="15">
        <f>C4*E4</f>
        <v>70</v>
      </c>
      <c r="E4" s="15">
        <v>35</v>
      </c>
      <c r="F4" s="15"/>
    </row>
    <row r="5" spans="1:9" ht="21" customHeight="1" x14ac:dyDescent="0.25">
      <c r="A5" s="22" t="s">
        <v>80</v>
      </c>
      <c r="B5" s="8" t="s">
        <v>55</v>
      </c>
      <c r="C5" s="8">
        <v>2</v>
      </c>
      <c r="D5" s="8">
        <f>C5*E5</f>
        <v>70</v>
      </c>
      <c r="E5" s="15">
        <v>35</v>
      </c>
      <c r="F5" s="8"/>
    </row>
    <row r="6" spans="1:9" ht="21" customHeight="1" x14ac:dyDescent="0.25">
      <c r="A6" s="22" t="s">
        <v>81</v>
      </c>
      <c r="B6" s="8" t="s">
        <v>55</v>
      </c>
      <c r="C6" s="8">
        <v>2</v>
      </c>
      <c r="D6" s="8">
        <f>C6*E6</f>
        <v>70</v>
      </c>
      <c r="E6" s="15">
        <v>35</v>
      </c>
      <c r="F6" s="8"/>
    </row>
    <row r="7" spans="1:9" ht="21" customHeight="1" x14ac:dyDescent="0.25">
      <c r="A7" s="22" t="s">
        <v>82</v>
      </c>
      <c r="B7" s="8" t="s">
        <v>55</v>
      </c>
      <c r="C7" s="8">
        <v>2</v>
      </c>
      <c r="D7" s="8">
        <f t="shared" ref="D7:D8" si="0">C7*E7</f>
        <v>70</v>
      </c>
      <c r="E7" s="15">
        <v>35</v>
      </c>
      <c r="F7" s="8"/>
    </row>
    <row r="8" spans="1:9" ht="21" customHeight="1" x14ac:dyDescent="0.25">
      <c r="A8" s="22" t="s">
        <v>83</v>
      </c>
      <c r="B8" s="8" t="s">
        <v>55</v>
      </c>
      <c r="C8" s="8">
        <v>2</v>
      </c>
      <c r="D8" s="8">
        <f t="shared" si="0"/>
        <v>70</v>
      </c>
      <c r="E8" s="15">
        <v>35</v>
      </c>
      <c r="F8" s="8"/>
    </row>
    <row r="9" spans="1:9" ht="21" customHeight="1" x14ac:dyDescent="0.25">
      <c r="A9" s="24" t="s">
        <v>84</v>
      </c>
      <c r="B9" s="14" t="s">
        <v>55</v>
      </c>
      <c r="C9" s="14"/>
      <c r="D9" s="14"/>
      <c r="E9" s="14"/>
      <c r="F9" s="14"/>
    </row>
    <row r="10" spans="1:9" ht="21" customHeight="1" x14ac:dyDescent="0.25">
      <c r="A10" s="18" t="s">
        <v>36</v>
      </c>
      <c r="B10" s="25"/>
      <c r="C10" s="50">
        <f>SUM(C4:C9)</f>
        <v>10</v>
      </c>
      <c r="D10" s="50">
        <f t="shared" ref="D10:E10" si="1">SUM(D4:D9)</f>
        <v>350</v>
      </c>
      <c r="E10" s="50">
        <f t="shared" si="1"/>
        <v>175</v>
      </c>
      <c r="F10" s="25"/>
    </row>
    <row r="11" spans="1:9" ht="15.75" x14ac:dyDescent="0.25">
      <c r="A11" s="7"/>
      <c r="B11" s="5"/>
      <c r="C11" s="5"/>
      <c r="D11" s="6"/>
      <c r="E11" s="6"/>
      <c r="F11" s="5"/>
    </row>
    <row r="12" spans="1:9" ht="55.5" customHeight="1" x14ac:dyDescent="0.25">
      <c r="A12" s="179" t="s">
        <v>39</v>
      </c>
      <c r="B12" s="179"/>
      <c r="C12" s="179"/>
      <c r="D12" s="179"/>
      <c r="E12" s="179"/>
      <c r="F12" s="179"/>
    </row>
    <row r="14" spans="1:9" ht="47.25" x14ac:dyDescent="0.25">
      <c r="A14" s="17" t="s">
        <v>38</v>
      </c>
      <c r="B14" s="17" t="s">
        <v>76</v>
      </c>
      <c r="C14" s="17" t="s">
        <v>77</v>
      </c>
      <c r="D14" s="17" t="s">
        <v>75</v>
      </c>
      <c r="E14" s="17" t="s">
        <v>33</v>
      </c>
      <c r="F14" s="17" t="s">
        <v>34</v>
      </c>
    </row>
    <row r="15" spans="1:9" ht="21" customHeight="1" x14ac:dyDescent="0.25">
      <c r="A15" s="23" t="s">
        <v>79</v>
      </c>
      <c r="B15" s="15" t="s">
        <v>55</v>
      </c>
      <c r="C15" s="15"/>
      <c r="D15" s="15"/>
      <c r="E15" s="15"/>
      <c r="F15" s="15"/>
      <c r="I15" s="88"/>
    </row>
    <row r="16" spans="1:9" ht="21" customHeight="1" x14ac:dyDescent="0.25">
      <c r="A16" s="22" t="s">
        <v>80</v>
      </c>
      <c r="B16" s="15" t="s">
        <v>55</v>
      </c>
      <c r="C16" s="8"/>
      <c r="D16" s="8"/>
      <c r="E16" s="8"/>
      <c r="F16" s="8"/>
      <c r="I16" s="88"/>
    </row>
    <row r="17" spans="1:9" ht="21" customHeight="1" x14ac:dyDescent="0.25">
      <c r="A17" s="22" t="s">
        <v>81</v>
      </c>
      <c r="B17" s="15" t="s">
        <v>55</v>
      </c>
      <c r="C17" s="8"/>
      <c r="D17" s="8"/>
      <c r="E17" s="8"/>
      <c r="F17" s="8"/>
      <c r="I17" s="89"/>
    </row>
    <row r="18" spans="1:9" ht="21" customHeight="1" x14ac:dyDescent="0.25">
      <c r="A18" s="22" t="s">
        <v>82</v>
      </c>
      <c r="B18" s="15" t="s">
        <v>55</v>
      </c>
      <c r="C18" s="8"/>
      <c r="D18" s="8"/>
      <c r="E18" s="8"/>
      <c r="F18" s="8"/>
      <c r="I18" s="89"/>
    </row>
    <row r="19" spans="1:9" ht="21" customHeight="1" x14ac:dyDescent="0.25">
      <c r="A19" s="22" t="s">
        <v>83</v>
      </c>
      <c r="B19" s="15" t="s">
        <v>55</v>
      </c>
      <c r="C19" s="8"/>
      <c r="D19" s="8"/>
      <c r="E19" s="8"/>
      <c r="F19" s="8"/>
    </row>
    <row r="20" spans="1:9" ht="21" customHeight="1" x14ac:dyDescent="0.25">
      <c r="A20" s="24" t="s">
        <v>84</v>
      </c>
      <c r="B20" s="15" t="s">
        <v>55</v>
      </c>
      <c r="C20" s="14"/>
      <c r="D20" s="14"/>
      <c r="E20" s="14"/>
      <c r="F20" s="14"/>
    </row>
    <row r="21" spans="1:9" ht="21" customHeight="1" x14ac:dyDescent="0.25">
      <c r="A21" s="18" t="s">
        <v>36</v>
      </c>
      <c r="B21" s="25"/>
      <c r="C21" s="50">
        <f>SUM(C15:C20)</f>
        <v>0</v>
      </c>
      <c r="D21" s="50">
        <f t="shared" ref="D21:E21" si="2">SUM(D15:D20)</f>
        <v>0</v>
      </c>
      <c r="E21" s="50">
        <f t="shared" si="2"/>
        <v>0</v>
      </c>
      <c r="F21" s="25"/>
    </row>
    <row r="23" spans="1:9" ht="16.5" x14ac:dyDescent="0.25">
      <c r="A23" s="73" t="s">
        <v>184</v>
      </c>
    </row>
    <row r="24" spans="1:9" ht="16.5" x14ac:dyDescent="0.25">
      <c r="A24" s="90" t="s">
        <v>183</v>
      </c>
    </row>
    <row r="25" spans="1:9" ht="18.75" x14ac:dyDescent="0.3">
      <c r="A25" s="87"/>
    </row>
  </sheetData>
  <mergeCells count="3">
    <mergeCell ref="A12:F12"/>
    <mergeCell ref="A1:F1"/>
    <mergeCell ref="A2:F2"/>
  </mergeCells>
  <pageMargins left="0.7" right="0.63"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1" sqref="B1"/>
    </sheetView>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MN</vt:lpstr>
      <vt:lpstr>MN (2)</vt:lpstr>
      <vt:lpstr>TiH (bang 2)</vt:lpstr>
      <vt:lpstr>TiH (bang 3)</vt:lpstr>
      <vt:lpstr>THCS (bang 4)</vt:lpstr>
      <vt:lpstr>THCS (bang 5)</vt:lpstr>
      <vt:lpstr>Sheet2</vt:lpstr>
      <vt:lpstr>MN!Print_Area</vt:lpstr>
      <vt:lpstr>MN!Print_Titles</vt:lpstr>
      <vt:lpstr>'MN (2)'!Print_Titles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Tuan Ngo Anh</dc:creator>
  <cp:lastModifiedBy>suckhoe</cp:lastModifiedBy>
  <cp:lastPrinted>2016-06-13T07:10:11Z</cp:lastPrinted>
  <dcterms:created xsi:type="dcterms:W3CDTF">2016-02-22T23:58:11Z</dcterms:created>
  <dcterms:modified xsi:type="dcterms:W3CDTF">2016-06-14T06:13:42Z</dcterms:modified>
</cp:coreProperties>
</file>